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Parts" sheetId="2" state="visible" r:id="rId4"/>
    <sheet name="Summary" sheetId="3" state="visible" r:id="rId5"/>
  </sheets>
  <definedNames>
    <definedName function="false" hidden="true" localSheetId="1" name="_xlnm._FilterDatabase" vbProcedure="false">Parts!$A$5:$S$205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<sst xmlns="http://schemas.openxmlformats.org/spreadsheetml/2006/main" count="145" uniqueCount="127">
  <si>
    <t xml:space="preserve">Spare Parts Criticality Template</t>
  </si>
  <si>
    <t xml:space="preserve">Classify spare parts by value (ABC), criticality (VED) and movement (FSN), and get a suggested stocking rule for each part.</t>
  </si>
  <si>
    <t xml:space="preserve">By Mark F. Boules  |  cv.markboules.com/resources</t>
  </si>
  <si>
    <t xml:space="preserve">How to use</t>
  </si>
  <si>
    <t xml:space="preserve">1. Go to the "Parts" sheet. Delete the six example rows (rows 6 to 11) or overwrite them with your own parts.</t>
  </si>
  <si>
    <t xml:space="preserve">2. Fill only the yellow cells with blue text. Grey cells are formulas and update by themselves.</t>
  </si>
  <si>
    <t xml:space="preserve">3. Check the thresholds and weights below. They are starting points. Change them to suit your plant.</t>
  </si>
  <si>
    <t xml:space="preserve">4. Read the "Suggested rule" column for each part, and the "Summary" sheet for the overall picture.</t>
  </si>
  <si>
    <t xml:space="preserve">5. Review the result with your team. The template supports your judgement. It does not replace it.</t>
  </si>
  <si>
    <t xml:space="preserve">Legend</t>
  </si>
  <si>
    <t xml:space="preserve">Input cell (you edit)</t>
  </si>
  <si>
    <t xml:space="preserve">Calculated cell (do not edit)</t>
  </si>
  <si>
    <t xml:space="preserve">Settings (you may change the yellow cells)</t>
  </si>
  <si>
    <t xml:space="preserve">Setting</t>
  </si>
  <si>
    <t xml:space="preserve">Value</t>
  </si>
  <si>
    <t xml:space="preserve">Note</t>
  </si>
  <si>
    <t xml:space="preserve">ABC: class A up to cumulative share of value</t>
  </si>
  <si>
    <t xml:space="preserve">Parts that together make up the first 80% of annual consumption value are class A.</t>
  </si>
  <si>
    <t xml:space="preserve">ABC: class B up to cumulative share of value</t>
  </si>
  <si>
    <t xml:space="preserve">The next 15% are class B. Everything after that is class C.</t>
  </si>
  <si>
    <t xml:space="preserve">VED: Vital if criticality score is at least</t>
  </si>
  <si>
    <t xml:space="preserve">Score runs from 20 to 100. A part with safety impact 5 is always Vital.</t>
  </si>
  <si>
    <t xml:space="preserve">VED: Essential if criticality score is at least</t>
  </si>
  <si>
    <t xml:space="preserve">Below this the part is Desirable.</t>
  </si>
  <si>
    <t xml:space="preserve">FSN: Fast-moving if issued within (months)</t>
  </si>
  <si>
    <t xml:space="preserve">Months since the part was last issued.</t>
  </si>
  <si>
    <t xml:space="preserve">FSN: Slow-moving if issued within (months)</t>
  </si>
  <si>
    <t xml:space="preserve">Longer than this is Non-moving.</t>
  </si>
  <si>
    <t xml:space="preserve">Weight: safety impact</t>
  </si>
  <si>
    <t xml:space="preserve">Weights must add up to 100%.</t>
  </si>
  <si>
    <t xml:space="preserve">Weight: production impact</t>
  </si>
  <si>
    <t xml:space="preserve">Weight: lead time</t>
  </si>
  <si>
    <t xml:space="preserve">Weight: substitute availability</t>
  </si>
  <si>
    <t xml:space="preserve">Weights total</t>
  </si>
  <si>
    <t xml:space="preserve">Lead time points (fixed)</t>
  </si>
  <si>
    <t xml:space="preserve">Up to 1 week</t>
  </si>
  <si>
    <t xml:space="preserve">Up to 4 weeks</t>
  </si>
  <si>
    <t xml:space="preserve">Up to 12 weeks</t>
  </si>
  <si>
    <t xml:space="preserve">Up to 24 weeks</t>
  </si>
  <si>
    <t xml:space="preserve">More than 24 weeks</t>
  </si>
  <si>
    <t xml:space="preserve">Substitute points (fixed)</t>
  </si>
  <si>
    <t xml:space="preserve">Yes: a suitable substitute is available</t>
  </si>
  <si>
    <t xml:space="preserve">Partial: a substitute needs modification</t>
  </si>
  <si>
    <t xml:space="preserve">No: no substitute</t>
  </si>
  <si>
    <t xml:space="preserve">Scoring scales for the input columns</t>
  </si>
  <si>
    <t xml:space="preserve">Safety impact if the part is missing: 1 = none, 2 = minor, 3 = moderate, 4 = serious, 5 = severe or legal risk.</t>
  </si>
  <si>
    <t xml:space="preserve">Production impact if the part is missing: 1 = none, 2 = minor delay, 3 = slows a line, 4 = stops a line, 5 = stops the plant or a critical customer order.</t>
  </si>
  <si>
    <t xml:space="preserve">Stocking rule matrix (you may edit the text in the yellow cells)</t>
  </si>
  <si>
    <t xml:space="preserve">Criticality \ Value</t>
  </si>
  <si>
    <t xml:space="preserve">A</t>
  </si>
  <si>
    <t xml:space="preserve">B</t>
  </si>
  <si>
    <t xml:space="preserve">C</t>
  </si>
  <si>
    <t xml:space="preserve">V</t>
  </si>
  <si>
    <t xml:space="preserve">Control tightly: forecast, safety stock</t>
  </si>
  <si>
    <t xml:space="preserve">Hold stock, review often</t>
  </si>
  <si>
    <t xml:space="preserve">Always hold: cheap but critical</t>
  </si>
  <si>
    <t xml:space="preserve">E</t>
  </si>
  <si>
    <t xml:space="preserve">Order to plan, keep stock low</t>
  </si>
  <si>
    <t xml:space="preserve">Min/Max rule from usage and lead time</t>
  </si>
  <si>
    <t xml:space="preserve">Simple Min/Max, buy in bulk</t>
  </si>
  <si>
    <t xml:space="preserve">D</t>
  </si>
  <si>
    <t xml:space="preserve">Avoid stock, buy when needed</t>
  </si>
  <si>
    <t xml:space="preserve">Minimal stock</t>
  </si>
  <si>
    <t xml:space="preserve">Review for removal</t>
  </si>
  <si>
    <t xml:space="preserve">Note: the A, B, C columns above use columns C, D and E. Value class A = column C, B = column D, C = column E.</t>
  </si>
  <si>
    <t xml:space="preserve">Sources and assumptions: ABC, VED and FSN are standard inventory classification methods. The thresholds, weights, point scales and stocking rules here are the author's suggested starting values, not an industry standard.</t>
  </si>
  <si>
    <t xml:space="preserve">Parts list</t>
  </si>
  <si>
    <t xml:space="preserve">Fill the yellow cells (columns A to K). Columns L to S are calculated. Rows 6 to 11 are examples: delete or overwrite them.</t>
  </si>
  <si>
    <t xml:space="preserve">Currency: use one currency for all unit costs.</t>
  </si>
  <si>
    <t xml:space="preserve">Part no.</t>
  </si>
  <si>
    <t xml:space="preserve">Description</t>
  </si>
  <si>
    <t xml:space="preserve">Equipment / asset</t>
  </si>
  <si>
    <t xml:space="preserve">Annual use (qty)</t>
  </si>
  <si>
    <t xml:space="preserve">Unit cost</t>
  </si>
  <si>
    <t xml:space="preserve">Lead time (weeks)</t>
  </si>
  <si>
    <t xml:space="preserve">Safety impact (1-5)</t>
  </si>
  <si>
    <t xml:space="preserve">Production impact (1-5)</t>
  </si>
  <si>
    <t xml:space="preserve">Substitute?</t>
  </si>
  <si>
    <t xml:space="preserve">Months since last issue</t>
  </si>
  <si>
    <t xml:space="preserve">On hand (qty)</t>
  </si>
  <si>
    <t xml:space="preserve">Annual value</t>
  </si>
  <si>
    <t xml:space="preserve">Cumulative share</t>
  </si>
  <si>
    <t xml:space="preserve">ABC</t>
  </si>
  <si>
    <t xml:space="preserve">Criticality score</t>
  </si>
  <si>
    <t xml:space="preserve">VED</t>
  </si>
  <si>
    <t xml:space="preserve">FSN</t>
  </si>
  <si>
    <t xml:space="preserve">Stock value</t>
  </si>
  <si>
    <t xml:space="preserve">Suggested rule</t>
  </si>
  <si>
    <t xml:space="preserve">OR-8503</t>
  </si>
  <si>
    <t xml:space="preserve">O-ring 85x3 NBR, hydraulic cylinder</t>
  </si>
  <si>
    <t xml:space="preserve">Press line 2 cylinder</t>
  </si>
  <si>
    <t xml:space="preserve">No</t>
  </si>
  <si>
    <t xml:space="preserve">MTR-2KW</t>
  </si>
  <si>
    <t xml:space="preserve">Servo motor 2 kW</t>
  </si>
  <si>
    <t xml:space="preserve">Press line 2 drive</t>
  </si>
  <si>
    <t xml:space="preserve">BRG-6204</t>
  </si>
  <si>
    <t xml:space="preserve">Bearing 6204 2RS</t>
  </si>
  <si>
    <t xml:space="preserve">Conveyor C4</t>
  </si>
  <si>
    <t xml:space="preserve">Yes</t>
  </si>
  <si>
    <t xml:space="preserve">SNS-M12</t>
  </si>
  <si>
    <t xml:space="preserve">Proximity sensor M12 PNP</t>
  </si>
  <si>
    <t xml:space="preserve">Packing machine</t>
  </si>
  <si>
    <t xml:space="preserve">Partial</t>
  </si>
  <si>
    <t xml:space="preserve">GRS-EP2</t>
  </si>
  <si>
    <t xml:space="preserve">Grease cartridge EP2 400 g</t>
  </si>
  <si>
    <t xml:space="preserve">General lubrication</t>
  </si>
  <si>
    <t xml:space="preserve">CNT-24V</t>
  </si>
  <si>
    <t xml:space="preserve">Contactor 24 V DC 25 A</t>
  </si>
  <si>
    <t xml:space="preserve">Panel P7</t>
  </si>
  <si>
    <t xml:space="preserve">Summary</t>
  </si>
  <si>
    <t xml:space="preserve">Calculated from the Parts sheet. Nothing to edit here.</t>
  </si>
  <si>
    <t xml:space="preserve">Number of parts</t>
  </si>
  <si>
    <t xml:space="preserve">Total</t>
  </si>
  <si>
    <t xml:space="preserve">V: Vital</t>
  </si>
  <si>
    <t xml:space="preserve">E: Essential</t>
  </si>
  <si>
    <t xml:space="preserve">D: Desirable</t>
  </si>
  <si>
    <t xml:space="preserve">Stock value on hand</t>
  </si>
  <si>
    <t xml:space="preserve">Movement (FSN)</t>
  </si>
  <si>
    <t xml:space="preserve">Class</t>
  </si>
  <si>
    <t xml:space="preserve">Parts</t>
  </si>
  <si>
    <t xml:space="preserve">F: Fast-moving</t>
  </si>
  <si>
    <t xml:space="preserve">S: Slow-moving</t>
  </si>
  <si>
    <t xml:space="preserve">N: Non-moving</t>
  </si>
  <si>
    <t xml:space="preserve">Non-moving share of stock value</t>
  </si>
  <si>
    <t xml:space="preserve">Vital parts (V) with no stock on hand</t>
  </si>
  <si>
    <t xml:space="preserve">Check these first.</t>
  </si>
  <si>
    <t xml:space="preserve">Tip: filter the Parts sheet on column S ("Suggested rule") to build a review list for your team.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</si>
</sst>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%"/>
    <numFmt numFmtId="166" formatCode="0"/>
    <numFmt numFmtId="167" formatCode="#,##0"/>
    <numFmt numFmtId="168" formatCode="#,##0.00"/>
    <numFmt numFmtId="169" formatCode="0.0%"/>
    <numFmt numFmtId="170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name val="Arial"/>
      <family val="0"/>
      <charset val="1"/>
    </font>
    <font>
      <sz val="10"/>
      <color rgb="FF566673"/>
      <name val="Arial"/>
      <family val="0"/>
      <charset val="1"/>
    </font>
    <font>
      <sz val="9"/>
      <color rgb="FF566673"/>
      <name val="Arial"/>
      <family val="0"/>
      <charset val="1"/>
    </font>
    <font>
      <b val="true"/>
      <sz val="12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DB"/>
        <bgColor rgb="FFFBEFD6"/>
      </patternFill>
    </fill>
    <fill>
      <patternFill patternType="solid">
        <fgColor rgb="FFF1F3F4"/>
        <bgColor rgb="FFE1F1E9"/>
      </patternFill>
    </fill>
    <fill>
      <patternFill patternType="solid">
        <fgColor rgb="FF0B141B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3DAE0"/>
      </left>
      <right style="thin">
        <color rgb="FFD3DAE0"/>
      </right>
      <top style="thin">
        <color rgb="FFD3DAE0"/>
      </top>
      <bottom style="thin">
        <color rgb="FFD3DA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0" fillId="4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1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5">
    <dxf>
      <fill>
        <patternFill patternType="solid">
          <fgColor rgb="FF0B141B"/>
          <bgColor rgb="FF000000"/>
        </patternFill>
      </fill>
    </dxf>
    <dxf>
      <fill>
        <patternFill patternType="solid">
          <fgColor rgb="FFFFF9DB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1F3F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E1F1E9"/>
          <bgColor rgb="FF000000"/>
        </patternFill>
      </fill>
    </dxf>
    <dxf>
      <fill>
        <patternFill patternType="solid">
          <fgColor rgb="FFF6E1DC"/>
          <bgColor rgb="FF000000"/>
        </patternFill>
      </fill>
    </dxf>
    <dxf>
      <fill>
        <patternFill patternType="solid">
          <fgColor rgb="FFFBEFD6"/>
          <bgColor rgb="FF000000"/>
        </patternFill>
      </fill>
    </dxf>
    <dxf>
      <fill>
        <patternFill patternType="solid">
          <fgColor rgb="FF1F6B4A"/>
          <bgColor rgb="FF000000"/>
        </patternFill>
      </fill>
    </dxf>
    <dxf>
      <fill>
        <patternFill patternType="solid">
          <fgColor rgb="FF9A5F00"/>
          <bgColor rgb="FF000000"/>
        </patternFill>
      </fill>
    </dxf>
    <dxf>
      <fill>
        <patternFill patternType="solid">
          <fgColor rgb="FFA63A2B"/>
          <bgColor rgb="FF000000"/>
        </patternFill>
      </fill>
    </dxf>
    <dxf>
      <font>
        <name val="Arial"/>
        <charset val="1"/>
        <family val="0"/>
        <b val="1"/>
        <color rgb="FFA63A2B"/>
      </font>
      <fill>
        <patternFill>
          <bgColor rgb="FFF6E1DC"/>
        </patternFill>
      </fill>
    </dxf>
    <dxf>
      <font>
        <name val="Arial"/>
        <charset val="1"/>
        <family val="0"/>
        <b val="1"/>
        <color rgb="FF9A5F00"/>
      </font>
      <fill>
        <patternFill>
          <bgColor rgb="FFFBEFD6"/>
        </patternFill>
      </fill>
    </dxf>
    <dxf>
      <font>
        <name val="Arial"/>
        <charset val="1"/>
        <family val="0"/>
        <b val="1"/>
        <color rgb="FF1F6B4A"/>
      </font>
      <fill>
        <patternFill>
          <bgColor rgb="FFE1F1E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5F00"/>
      <rgbColor rgb="FF800080"/>
      <rgbColor rgb="FF1F6B4A"/>
      <rgbColor rgb="FFC0C0C0"/>
      <rgbColor rgb="FF808080"/>
      <rgbColor rgb="FF9999FF"/>
      <rgbColor rgb="FF993366"/>
      <rgbColor rgb="FFFFF9DB"/>
      <rgbColor rgb="FFE1F1E9"/>
      <rgbColor rgb="FF660066"/>
      <rgbColor rgb="FFFF8080"/>
      <rgbColor rgb="FF0066CC"/>
      <rgbColor rgb="FFD3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3F4"/>
      <rgbColor rgb="FFCCFFCC"/>
      <rgbColor rgb="FFFBEFD6"/>
      <rgbColor rgb="FF99CCFF"/>
      <rgbColor rgb="FFFF99CC"/>
      <rgbColor rgb="FFCC99FF"/>
      <rgbColor rgb="FFF6E1DC"/>
      <rgbColor rgb="FF3366FF"/>
      <rgbColor rgb="FF33CCCC"/>
      <rgbColor rgb="FF99CC00"/>
      <rgbColor rgb="FFFFCC00"/>
      <rgbColor rgb="FFFF9900"/>
      <rgbColor rgb="FFFF6600"/>
      <rgbColor rgb="FF566673"/>
      <rgbColor rgb="FF969696"/>
      <rgbColor rgb="FF003366"/>
      <rgbColor rgb="FF339966"/>
      <rgbColor rgb="FF0B141B"/>
      <rgbColor rgb="FF333300"/>
      <rgbColor rgb="FFA63A2B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E5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3" min="2" style="0" width="34"/>
    <col collapsed="false" customWidth="true" hidden="false" outlineLevel="0" max="4" min="4" style="0" width="40"/>
    <col collapsed="false" customWidth="true" hidden="false" outlineLevel="0" max="5" min="5" style="0" width="36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</row>
    <row r="6" customFormat="false" ht="15" hidden="false" customHeight="false" outlineLevel="0" collapsed="false">
      <c r="B6" s="4" t="s">
        <v>3</v>
      </c>
    </row>
    <row r="7" customFormat="false" ht="15" hidden="false" customHeight="false" outlineLevel="0" collapsed="false">
      <c r="B7" s="5" t="s">
        <v>4</v>
      </c>
    </row>
    <row r="8" customFormat="false" ht="15" hidden="false" customHeight="false" outlineLevel="0" collapsed="false">
      <c r="B8" s="5" t="s">
        <v>5</v>
      </c>
    </row>
    <row r="9" customFormat="false" ht="15" hidden="false" customHeight="false" outlineLevel="0" collapsed="false">
      <c r="B9" s="5" t="s">
        <v>6</v>
      </c>
    </row>
    <row r="10" customFormat="false" ht="15" hidden="false" customHeight="false" outlineLevel="0" collapsed="false">
      <c r="B10" s="5" t="s">
        <v>7</v>
      </c>
    </row>
    <row r="11" customFormat="false" ht="15" hidden="false" customHeight="false" outlineLevel="0" collapsed="false">
      <c r="B11" s="5" t="s">
        <v>8</v>
      </c>
    </row>
    <row r="13" customFormat="false" ht="15" hidden="false" customHeight="false" outlineLevel="0" collapsed="false">
      <c r="B13" s="4" t="s">
        <v>9</v>
      </c>
    </row>
    <row r="14" customFormat="false" ht="15" hidden="false" customHeight="false" outlineLevel="0" collapsed="false">
      <c r="B14" s="6" t="s">
        <v>10</v>
      </c>
    </row>
    <row r="15" customFormat="false" ht="15" hidden="false" customHeight="false" outlineLevel="0" collapsed="false">
      <c r="B15" s="7" t="s">
        <v>11</v>
      </c>
    </row>
    <row r="17" customFormat="false" ht="15" hidden="false" customHeight="false" outlineLevel="0" collapsed="false">
      <c r="B17" s="4" t="s">
        <v>12</v>
      </c>
    </row>
    <row r="18" customFormat="false" ht="15" hidden="false" customHeight="false" outlineLevel="0" collapsed="false">
      <c r="B18" s="8" t="s">
        <v>13</v>
      </c>
      <c r="C18" s="8" t="s">
        <v>14</v>
      </c>
      <c r="D18" s="8" t="s">
        <v>15</v>
      </c>
    </row>
    <row r="19" customFormat="false" ht="15" hidden="false" customHeight="false" outlineLevel="0" collapsed="false">
      <c r="B19" s="5" t="s">
        <v>16</v>
      </c>
      <c r="C19" s="9" t="n">
        <v>0.8</v>
      </c>
      <c r="D19" s="2" t="s">
        <v>17</v>
      </c>
    </row>
    <row r="20" customFormat="false" ht="15" hidden="false" customHeight="false" outlineLevel="0" collapsed="false">
      <c r="B20" s="5" t="s">
        <v>18</v>
      </c>
      <c r="C20" s="9" t="n">
        <v>0.95</v>
      </c>
      <c r="D20" s="2" t="s">
        <v>19</v>
      </c>
    </row>
    <row r="21" customFormat="false" ht="15" hidden="false" customHeight="false" outlineLevel="0" collapsed="false">
      <c r="B21" s="5" t="s">
        <v>20</v>
      </c>
      <c r="C21" s="10" t="n">
        <v>70</v>
      </c>
      <c r="D21" s="2" t="s">
        <v>21</v>
      </c>
    </row>
    <row r="22" customFormat="false" ht="15" hidden="false" customHeight="false" outlineLevel="0" collapsed="false">
      <c r="B22" s="5" t="s">
        <v>22</v>
      </c>
      <c r="C22" s="10" t="n">
        <v>45</v>
      </c>
      <c r="D22" s="2" t="s">
        <v>23</v>
      </c>
    </row>
    <row r="23" customFormat="false" ht="15" hidden="false" customHeight="false" outlineLevel="0" collapsed="false">
      <c r="B23" s="5" t="s">
        <v>24</v>
      </c>
      <c r="C23" s="10" t="n">
        <v>3</v>
      </c>
      <c r="D23" s="2" t="s">
        <v>25</v>
      </c>
    </row>
    <row r="24" customFormat="false" ht="15" hidden="false" customHeight="false" outlineLevel="0" collapsed="false">
      <c r="B24" s="5" t="s">
        <v>26</v>
      </c>
      <c r="C24" s="10" t="n">
        <v>12</v>
      </c>
      <c r="D24" s="2" t="s">
        <v>27</v>
      </c>
    </row>
    <row r="25" customFormat="false" ht="15" hidden="false" customHeight="false" outlineLevel="0" collapsed="false">
      <c r="B25" s="5" t="s">
        <v>28</v>
      </c>
      <c r="C25" s="9" t="n">
        <v>0.3</v>
      </c>
      <c r="D25" s="2" t="s">
        <v>29</v>
      </c>
    </row>
    <row r="26" customFormat="false" ht="15" hidden="false" customHeight="false" outlineLevel="0" collapsed="false">
      <c r="B26" s="5" t="s">
        <v>30</v>
      </c>
      <c r="C26" s="9" t="n">
        <v>0.3</v>
      </c>
      <c r="D26" s="2"/>
    </row>
    <row r="27" customFormat="false" ht="15" hidden="false" customHeight="false" outlineLevel="0" collapsed="false">
      <c r="B27" s="5" t="s">
        <v>31</v>
      </c>
      <c r="C27" s="9" t="n">
        <v>0.2</v>
      </c>
      <c r="D27" s="2"/>
    </row>
    <row r="28" customFormat="false" ht="15" hidden="false" customHeight="false" outlineLevel="0" collapsed="false">
      <c r="B28" s="5" t="s">
        <v>32</v>
      </c>
      <c r="C28" s="9" t="n">
        <v>0.2</v>
      </c>
      <c r="D28" s="2"/>
    </row>
    <row r="29" customFormat="false" ht="15" hidden="false" customHeight="false" outlineLevel="0" collapsed="false">
      <c r="B29" s="11" t="s">
        <v>33</v>
      </c>
      <c r="C29" s="12" t="n">
        <f aca="false">SUM(C25:C28)</f>
        <v>1</v>
      </c>
      <c r="D29" s="11" t="str">
        <f aca="false">IF(ROUND(C29,4)=1,"OK","Weights must total 100%")</f>
        <v>OK</v>
      </c>
    </row>
    <row r="31" customFormat="false" ht="15" hidden="false" customHeight="false" outlineLevel="0" collapsed="false">
      <c r="B31" s="4" t="s">
        <v>34</v>
      </c>
    </row>
    <row r="32" customFormat="false" ht="15" hidden="false" customHeight="false" outlineLevel="0" collapsed="false">
      <c r="B32" s="5" t="s">
        <v>35</v>
      </c>
      <c r="C32" s="13" t="n">
        <v>1</v>
      </c>
    </row>
    <row r="33" customFormat="false" ht="15" hidden="false" customHeight="false" outlineLevel="0" collapsed="false">
      <c r="B33" s="5" t="s">
        <v>36</v>
      </c>
      <c r="C33" s="13" t="n">
        <v>2</v>
      </c>
    </row>
    <row r="34" customFormat="false" ht="15" hidden="false" customHeight="false" outlineLevel="0" collapsed="false">
      <c r="B34" s="5" t="s">
        <v>37</v>
      </c>
      <c r="C34" s="13" t="n">
        <v>3</v>
      </c>
    </row>
    <row r="35" customFormat="false" ht="15" hidden="false" customHeight="false" outlineLevel="0" collapsed="false">
      <c r="B35" s="5" t="s">
        <v>38</v>
      </c>
      <c r="C35" s="13" t="n">
        <v>4</v>
      </c>
    </row>
    <row r="36" customFormat="false" ht="15" hidden="false" customHeight="false" outlineLevel="0" collapsed="false">
      <c r="B36" s="5" t="s">
        <v>39</v>
      </c>
      <c r="C36" s="13" t="n">
        <v>5</v>
      </c>
    </row>
    <row r="38" customFormat="false" ht="15" hidden="false" customHeight="false" outlineLevel="0" collapsed="false">
      <c r="B38" s="4" t="s">
        <v>40</v>
      </c>
    </row>
    <row r="39" customFormat="false" ht="15" hidden="false" customHeight="false" outlineLevel="0" collapsed="false">
      <c r="B39" s="5" t="s">
        <v>41</v>
      </c>
      <c r="C39" s="13" t="n">
        <v>1</v>
      </c>
    </row>
    <row r="40" customFormat="false" ht="15" hidden="false" customHeight="false" outlineLevel="0" collapsed="false">
      <c r="B40" s="5" t="s">
        <v>42</v>
      </c>
      <c r="C40" s="13" t="n">
        <v>3</v>
      </c>
    </row>
    <row r="41" customFormat="false" ht="15" hidden="false" customHeight="false" outlineLevel="0" collapsed="false">
      <c r="B41" s="5" t="s">
        <v>43</v>
      </c>
      <c r="C41" s="13" t="n">
        <v>5</v>
      </c>
    </row>
    <row r="43" customFormat="false" ht="15" hidden="false" customHeight="false" outlineLevel="0" collapsed="false">
      <c r="B43" s="4" t="s">
        <v>44</v>
      </c>
    </row>
    <row r="44" customFormat="false" ht="15" hidden="false" customHeight="false" outlineLevel="0" collapsed="false">
      <c r="B44" s="5" t="s">
        <v>45</v>
      </c>
    </row>
    <row r="45" customFormat="false" ht="15" hidden="false" customHeight="false" outlineLevel="0" collapsed="false">
      <c r="B45" s="5" t="s">
        <v>46</v>
      </c>
    </row>
    <row r="47" customFormat="false" ht="15" hidden="false" customHeight="false" outlineLevel="0" collapsed="false">
      <c r="B47" s="4" t="s">
        <v>47</v>
      </c>
    </row>
    <row r="48" customFormat="false" ht="15" hidden="false" customHeight="false" outlineLevel="0" collapsed="false">
      <c r="B48" s="14" t="s">
        <v>48</v>
      </c>
      <c r="C48" s="14" t="s">
        <v>49</v>
      </c>
      <c r="D48" s="14" t="s">
        <v>50</v>
      </c>
      <c r="E48" s="14" t="s">
        <v>51</v>
      </c>
    </row>
    <row r="49" customFormat="false" ht="42" hidden="false" customHeight="true" outlineLevel="0" collapsed="false">
      <c r="B49" s="15" t="s">
        <v>52</v>
      </c>
      <c r="C49" s="16" t="s">
        <v>53</v>
      </c>
      <c r="D49" s="16" t="s">
        <v>54</v>
      </c>
      <c r="E49" s="16" t="s">
        <v>55</v>
      </c>
    </row>
    <row r="50" customFormat="false" ht="42" hidden="false" customHeight="true" outlineLevel="0" collapsed="false">
      <c r="B50" s="15" t="s">
        <v>56</v>
      </c>
      <c r="C50" s="16" t="s">
        <v>57</v>
      </c>
      <c r="D50" s="16" t="s">
        <v>58</v>
      </c>
      <c r="E50" s="16" t="s">
        <v>59</v>
      </c>
    </row>
    <row r="51" customFormat="false" ht="42" hidden="false" customHeight="true" outlineLevel="0" collapsed="false">
      <c r="B51" s="15" t="s">
        <v>60</v>
      </c>
      <c r="C51" s="16" t="s">
        <v>61</v>
      </c>
      <c r="D51" s="16" t="s">
        <v>62</v>
      </c>
      <c r="E51" s="16" t="s">
        <v>63</v>
      </c>
    </row>
    <row r="53" customFormat="false" ht="15" hidden="false" customHeight="false" outlineLevel="0" collapsed="false">
      <c r="B53" s="3" t="s">
        <v>64</v>
      </c>
    </row>
    <row r="54" customFormat="false" ht="15" hidden="false" customHeight="false" outlineLevel="0" collapsed="false">
      <c r="B54" s="3" t="s">
        <v>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2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0"/>
    <col collapsed="false" customWidth="true" hidden="false" outlineLevel="0" max="3" min="3" style="0" width="22"/>
    <col collapsed="false" customWidth="true" hidden="false" outlineLevel="0" max="4" min="4" style="0" width="11"/>
    <col collapsed="false" customWidth="true" hidden="false" outlineLevel="0" max="7" min="5" style="0" width="10"/>
    <col collapsed="false" customWidth="true" hidden="false" outlineLevel="0" max="10" min="8" style="0" width="12"/>
    <col collapsed="false" customWidth="true" hidden="false" outlineLevel="0" max="11" min="11" style="0" width="10"/>
    <col collapsed="false" customWidth="true" hidden="false" outlineLevel="0" max="13" min="12" style="0" width="12"/>
    <col collapsed="false" customWidth="true" hidden="false" outlineLevel="0" max="14" min="14" style="0" width="7"/>
    <col collapsed="false" customWidth="true" hidden="false" outlineLevel="0" max="15" min="15" style="0" width="11"/>
    <col collapsed="false" customWidth="true" hidden="false" outlineLevel="0" max="17" min="16" style="0" width="7"/>
    <col collapsed="false" customWidth="true" hidden="false" outlineLevel="0" max="18" min="18" style="0" width="12"/>
    <col collapsed="false" customWidth="true" hidden="false" outlineLevel="0" max="19" min="19" style="0" width="48"/>
  </cols>
  <sheetData>
    <row r="1" customFormat="false" ht="17.35" hidden="false" customHeight="false" outlineLevel="0" collapsed="false">
      <c r="A1" s="17" t="s">
        <v>66</v>
      </c>
    </row>
    <row r="2" customFormat="false" ht="15" hidden="false" customHeight="false" outlineLevel="0" collapsed="false">
      <c r="A2" s="2" t="s">
        <v>67</v>
      </c>
    </row>
    <row r="3" customFormat="false" ht="15" hidden="false" customHeight="false" outlineLevel="0" collapsed="false">
      <c r="A3" s="3" t="s">
        <v>68</v>
      </c>
    </row>
    <row r="5" customFormat="false" ht="43.5" hidden="false" customHeight="true" outlineLevel="0" collapsed="false">
      <c r="A5" s="18" t="s">
        <v>69</v>
      </c>
      <c r="B5" s="18" t="s">
        <v>70</v>
      </c>
      <c r="C5" s="18" t="s">
        <v>71</v>
      </c>
      <c r="D5" s="18" t="s">
        <v>72</v>
      </c>
      <c r="E5" s="18" t="s">
        <v>73</v>
      </c>
      <c r="F5" s="18" t="s">
        <v>74</v>
      </c>
      <c r="G5" s="18" t="s">
        <v>75</v>
      </c>
      <c r="H5" s="18" t="s">
        <v>76</v>
      </c>
      <c r="I5" s="18" t="s">
        <v>77</v>
      </c>
      <c r="J5" s="18" t="s">
        <v>78</v>
      </c>
      <c r="K5" s="18" t="s">
        <v>79</v>
      </c>
      <c r="L5" s="18" t="s">
        <v>80</v>
      </c>
      <c r="M5" s="18" t="s">
        <v>81</v>
      </c>
      <c r="N5" s="18" t="s">
        <v>82</v>
      </c>
      <c r="O5" s="18" t="s">
        <v>83</v>
      </c>
      <c r="P5" s="18" t="s">
        <v>84</v>
      </c>
      <c r="Q5" s="18" t="s">
        <v>85</v>
      </c>
      <c r="R5" s="18" t="s">
        <v>86</v>
      </c>
      <c r="S5" s="18" t="s">
        <v>87</v>
      </c>
    </row>
    <row r="6" customFormat="false" ht="15" hidden="false" customHeight="false" outlineLevel="0" collapsed="false">
      <c r="A6" s="6" t="s">
        <v>88</v>
      </c>
      <c r="B6" s="6" t="s">
        <v>89</v>
      </c>
      <c r="C6" s="6" t="s">
        <v>90</v>
      </c>
      <c r="D6" s="19" t="n">
        <v>120</v>
      </c>
      <c r="E6" s="20" t="n">
        <v>8</v>
      </c>
      <c r="F6" s="19" t="n">
        <v>2</v>
      </c>
      <c r="G6" s="6" t="n">
        <v>3</v>
      </c>
      <c r="H6" s="6" t="n">
        <v>5</v>
      </c>
      <c r="I6" s="6" t="s">
        <v>91</v>
      </c>
      <c r="J6" s="19" t="n">
        <v>1</v>
      </c>
      <c r="K6" s="19" t="n">
        <v>40</v>
      </c>
      <c r="L6" s="21" t="n">
        <f aca="false">IF(OR(D6="",E6=""),"",D6*E6)</f>
        <v>960</v>
      </c>
      <c r="M6" s="22" t="n">
        <f aca="false">IF(L6="","",IF(SUM($L$6:$L$205)=0,0,SUMIF($L$6:$L$205,"&gt;="&amp;L6)/SUM($L$6:$L$205)))</f>
        <v>0.704791344667697</v>
      </c>
      <c r="N6" s="23" t="str">
        <f aca="false">IF(M6="","",IF(M6&lt;=Instructions!$C$19,"A",IF(M6&lt;=Instructions!$C$20,"B","C")))</f>
        <v>A</v>
      </c>
      <c r="O6" s="24" t="n">
        <f aca="false">IF(OR(G6="",H6="",F6="",I6=""),"",ROUND((Instructions!$C$25*G6+Instructions!$C$26*H6+Instructions!$C$27*IF(F6&lt;=1,1,IF(F6&lt;=4,2,IF(F6&lt;=12,3,IF(F6&lt;=24,4,5))))+Instructions!$C$28*IF(I6="Yes",1,IF(I6="Partial",3,5)))/5*100,0))</f>
        <v>76</v>
      </c>
      <c r="P6" s="23" t="str">
        <f aca="false">IF(O6="","",IF(OR(G6=5,O6&gt;=Instructions!$C$21),"V",IF(O6&gt;=Instructions!$C$22,"E","D")))</f>
        <v>V</v>
      </c>
      <c r="Q6" s="24" t="str">
        <f aca="false">IF(J6="","",IF(J6&lt;=Instructions!$C$23,"F",IF(J6&lt;=Instructions!$C$24,"S","N")))</f>
        <v>F</v>
      </c>
      <c r="R6" s="21" t="n">
        <f aca="false">IF(OR(K6="",E6=""),"",K6*E6)</f>
        <v>320</v>
      </c>
      <c r="S6" s="7" t="str">
        <f aca="false">IF(OR(N6="",P6=""),"",INDEX(Instructions!$C$49:$E$51,MATCH(P6,Instructions!$B$49:$B$51,0),MATCH(N6,Instructions!$C$48:$E$48,0))&amp;IF(Q6="N"," | Non-moving: review for disposal",""))</f>
        <v>Control tightly: forecast, safety stock</v>
      </c>
    </row>
    <row r="7" customFormat="false" ht="15" hidden="false" customHeight="false" outlineLevel="0" collapsed="false">
      <c r="A7" s="6" t="s">
        <v>92</v>
      </c>
      <c r="B7" s="6" t="s">
        <v>93</v>
      </c>
      <c r="C7" s="6" t="s">
        <v>94</v>
      </c>
      <c r="D7" s="19" t="n">
        <v>1</v>
      </c>
      <c r="E7" s="20" t="n">
        <v>1800</v>
      </c>
      <c r="F7" s="19" t="n">
        <v>16</v>
      </c>
      <c r="G7" s="6" t="n">
        <v>2</v>
      </c>
      <c r="H7" s="6" t="n">
        <v>5</v>
      </c>
      <c r="I7" s="6" t="s">
        <v>91</v>
      </c>
      <c r="J7" s="19" t="n">
        <v>14</v>
      </c>
      <c r="K7" s="19" t="n">
        <v>1</v>
      </c>
      <c r="L7" s="21" t="n">
        <f aca="false">IF(OR(D7="",E7=""),"",D7*E7)</f>
        <v>1800</v>
      </c>
      <c r="M7" s="22" t="n">
        <f aca="false">IF(L7="","",IF(SUM($L$6:$L$205)=0,0,SUMIF($L$6:$L$205,"&gt;="&amp;L7)/SUM($L$6:$L$205)))</f>
        <v>0.556414219474498</v>
      </c>
      <c r="N7" s="23" t="str">
        <f aca="false">IF(M7="","",IF(M7&lt;=Instructions!$C$19,"A",IF(M7&lt;=Instructions!$C$20,"B","C")))</f>
        <v>A</v>
      </c>
      <c r="O7" s="24" t="n">
        <f aca="false">IF(OR(G7="",H7="",F7="",I7=""),"",ROUND((Instructions!$C$25*G7+Instructions!$C$26*H7+Instructions!$C$27*IF(F7&lt;=1,1,IF(F7&lt;=4,2,IF(F7&lt;=12,3,IF(F7&lt;=24,4,5))))+Instructions!$C$28*IF(I7="Yes",1,IF(I7="Partial",3,5)))/5*100,0))</f>
        <v>78</v>
      </c>
      <c r="P7" s="23" t="str">
        <f aca="false">IF(O7="","",IF(OR(G7=5,O7&gt;=Instructions!$C$21),"V",IF(O7&gt;=Instructions!$C$22,"E","D")))</f>
        <v>V</v>
      </c>
      <c r="Q7" s="24" t="str">
        <f aca="false">IF(J7="","",IF(J7&lt;=Instructions!$C$23,"F",IF(J7&lt;=Instructions!$C$24,"S","N")))</f>
        <v>N</v>
      </c>
      <c r="R7" s="21" t="n">
        <f aca="false">IF(OR(K7="",E7=""),"",K7*E7)</f>
        <v>1800</v>
      </c>
      <c r="S7" s="7" t="str">
        <f aca="false">IF(OR(N7="",P7=""),"",INDEX(Instructions!$C$49:$E$51,MATCH(P7,Instructions!$B$49:$B$51,0),MATCH(N7,Instructions!$C$48:$E$48,0))&amp;IF(Q7="N"," | Non-moving: review for disposal",""))</f>
        <v>Control tightly: forecast, safety stock | Non-moving: review for disposal</v>
      </c>
    </row>
    <row r="8" customFormat="false" ht="15" hidden="false" customHeight="false" outlineLevel="0" collapsed="false">
      <c r="A8" s="6" t="s">
        <v>95</v>
      </c>
      <c r="B8" s="6" t="s">
        <v>96</v>
      </c>
      <c r="C8" s="6" t="s">
        <v>97</v>
      </c>
      <c r="D8" s="19" t="n">
        <v>300</v>
      </c>
      <c r="E8" s="20" t="n">
        <v>6</v>
      </c>
      <c r="F8" s="19" t="n">
        <v>1</v>
      </c>
      <c r="G8" s="6" t="n">
        <v>1</v>
      </c>
      <c r="H8" s="6" t="n">
        <v>3</v>
      </c>
      <c r="I8" s="6" t="s">
        <v>98</v>
      </c>
      <c r="J8" s="19" t="n">
        <v>1</v>
      </c>
      <c r="K8" s="19" t="n">
        <v>150</v>
      </c>
      <c r="L8" s="21" t="n">
        <f aca="false">IF(OR(D8="",E8=""),"",D8*E8)</f>
        <v>1800</v>
      </c>
      <c r="M8" s="22" t="n">
        <f aca="false">IF(L8="","",IF(SUM($L$6:$L$205)=0,0,SUMIF($L$6:$L$205,"&gt;="&amp;L8)/SUM($L$6:$L$205)))</f>
        <v>0.556414219474498</v>
      </c>
      <c r="N8" s="23" t="str">
        <f aca="false">IF(M8="","",IF(M8&lt;=Instructions!$C$19,"A",IF(M8&lt;=Instructions!$C$20,"B","C")))</f>
        <v>A</v>
      </c>
      <c r="O8" s="24" t="n">
        <f aca="false">IF(OR(G8="",H8="",F8="",I8=""),"",ROUND((Instructions!$C$25*G8+Instructions!$C$26*H8+Instructions!$C$27*IF(F8&lt;=1,1,IF(F8&lt;=4,2,IF(F8&lt;=12,3,IF(F8&lt;=24,4,5))))+Instructions!$C$28*IF(I8="Yes",1,IF(I8="Partial",3,5)))/5*100,0))</f>
        <v>32</v>
      </c>
      <c r="P8" s="23" t="str">
        <f aca="false">IF(O8="","",IF(OR(G8=5,O8&gt;=Instructions!$C$21),"V",IF(O8&gt;=Instructions!$C$22,"E","D")))</f>
        <v>D</v>
      </c>
      <c r="Q8" s="24" t="str">
        <f aca="false">IF(J8="","",IF(J8&lt;=Instructions!$C$23,"F",IF(J8&lt;=Instructions!$C$24,"S","N")))</f>
        <v>F</v>
      </c>
      <c r="R8" s="21" t="n">
        <f aca="false">IF(OR(K8="",E8=""),"",K8*E8)</f>
        <v>900</v>
      </c>
      <c r="S8" s="7" t="str">
        <f aca="false">IF(OR(N8="",P8=""),"",INDEX(Instructions!$C$49:$E$51,MATCH(P8,Instructions!$B$49:$B$51,0),MATCH(N8,Instructions!$C$48:$E$48,0))&amp;IF(Q8="N"," | Non-moving: review for disposal",""))</f>
        <v>Avoid stock, buy when needed</v>
      </c>
    </row>
    <row r="9" customFormat="false" ht="15" hidden="false" customHeight="false" outlineLevel="0" collapsed="false">
      <c r="A9" s="6" t="s">
        <v>99</v>
      </c>
      <c r="B9" s="6" t="s">
        <v>100</v>
      </c>
      <c r="C9" s="6" t="s">
        <v>101</v>
      </c>
      <c r="D9" s="19" t="n">
        <v>24</v>
      </c>
      <c r="E9" s="20" t="n">
        <v>35</v>
      </c>
      <c r="F9" s="19" t="n">
        <v>3</v>
      </c>
      <c r="G9" s="6" t="n">
        <v>1</v>
      </c>
      <c r="H9" s="6" t="n">
        <v>4</v>
      </c>
      <c r="I9" s="6" t="s">
        <v>102</v>
      </c>
      <c r="J9" s="19" t="n">
        <v>2</v>
      </c>
      <c r="K9" s="19" t="n">
        <v>12</v>
      </c>
      <c r="L9" s="21" t="n">
        <f aca="false">IF(OR(D9="",E9=""),"",D9*E9)</f>
        <v>840</v>
      </c>
      <c r="M9" s="22" t="n">
        <f aca="false">IF(L9="","",IF(SUM($L$6:$L$205)=0,0,SUMIF($L$6:$L$205,"&gt;="&amp;L9)/SUM($L$6:$L$205)))</f>
        <v>0.834621329211747</v>
      </c>
      <c r="N9" s="23" t="str">
        <f aca="false">IF(M9="","",IF(M9&lt;=Instructions!$C$19,"A",IF(M9&lt;=Instructions!$C$20,"B","C")))</f>
        <v>B</v>
      </c>
      <c r="O9" s="24" t="n">
        <f aca="false">IF(OR(G9="",H9="",F9="",I9=""),"",ROUND((Instructions!$C$25*G9+Instructions!$C$26*H9+Instructions!$C$27*IF(F9&lt;=1,1,IF(F9&lt;=4,2,IF(F9&lt;=12,3,IF(F9&lt;=24,4,5))))+Instructions!$C$28*IF(I9="Yes",1,IF(I9="Partial",3,5)))/5*100,0))</f>
        <v>50</v>
      </c>
      <c r="P9" s="23" t="str">
        <f aca="false">IF(O9="","",IF(OR(G9=5,O9&gt;=Instructions!$C$21),"V",IF(O9&gt;=Instructions!$C$22,"E","D")))</f>
        <v>E</v>
      </c>
      <c r="Q9" s="24" t="str">
        <f aca="false">IF(J9="","",IF(J9&lt;=Instructions!$C$23,"F",IF(J9&lt;=Instructions!$C$24,"S","N")))</f>
        <v>F</v>
      </c>
      <c r="R9" s="21" t="n">
        <f aca="false">IF(OR(K9="",E9=""),"",K9*E9)</f>
        <v>420</v>
      </c>
      <c r="S9" s="7" t="str">
        <f aca="false">IF(OR(N9="",P9=""),"",INDEX(Instructions!$C$49:$E$51,MATCH(P9,Instructions!$B$49:$B$51,0),MATCH(N9,Instructions!$C$48:$E$48,0))&amp;IF(Q9="N"," | Non-moving: review for disposal",""))</f>
        <v>Min/Max rule from usage and lead time</v>
      </c>
    </row>
    <row r="10" customFormat="false" ht="15" hidden="false" customHeight="false" outlineLevel="0" collapsed="false">
      <c r="A10" s="6" t="s">
        <v>103</v>
      </c>
      <c r="B10" s="6" t="s">
        <v>104</v>
      </c>
      <c r="C10" s="6" t="s">
        <v>105</v>
      </c>
      <c r="D10" s="19" t="n">
        <v>200</v>
      </c>
      <c r="E10" s="20" t="n">
        <v>4</v>
      </c>
      <c r="F10" s="19" t="n">
        <v>1</v>
      </c>
      <c r="G10" s="6" t="n">
        <v>1</v>
      </c>
      <c r="H10" s="6" t="n">
        <v>2</v>
      </c>
      <c r="I10" s="6" t="s">
        <v>98</v>
      </c>
      <c r="J10" s="19" t="n">
        <v>1</v>
      </c>
      <c r="K10" s="19" t="n">
        <v>80</v>
      </c>
      <c r="L10" s="21" t="n">
        <f aca="false">IF(OR(D10="",E10=""),"",D10*E10)</f>
        <v>800</v>
      </c>
      <c r="M10" s="22" t="n">
        <f aca="false">IF(L10="","",IF(SUM($L$6:$L$205)=0,0,SUMIF($L$6:$L$205,"&gt;="&amp;L10)/SUM($L$6:$L$205)))</f>
        <v>0.958268933539413</v>
      </c>
      <c r="N10" s="23" t="str">
        <f aca="false">IF(M10="","",IF(M10&lt;=Instructions!$C$19,"A",IF(M10&lt;=Instructions!$C$20,"B","C")))</f>
        <v>C</v>
      </c>
      <c r="O10" s="24" t="n">
        <f aca="false">IF(OR(G10="",H10="",F10="",I10=""),"",ROUND((Instructions!$C$25*G10+Instructions!$C$26*H10+Instructions!$C$27*IF(F10&lt;=1,1,IF(F10&lt;=4,2,IF(F10&lt;=12,3,IF(F10&lt;=24,4,5))))+Instructions!$C$28*IF(I10="Yes",1,IF(I10="Partial",3,5)))/5*100,0))</f>
        <v>26</v>
      </c>
      <c r="P10" s="23" t="str">
        <f aca="false">IF(O10="","",IF(OR(G10=5,O10&gt;=Instructions!$C$21),"V",IF(O10&gt;=Instructions!$C$22,"E","D")))</f>
        <v>D</v>
      </c>
      <c r="Q10" s="24" t="str">
        <f aca="false">IF(J10="","",IF(J10&lt;=Instructions!$C$23,"F",IF(J10&lt;=Instructions!$C$24,"S","N")))</f>
        <v>F</v>
      </c>
      <c r="R10" s="21" t="n">
        <f aca="false">IF(OR(K10="",E10=""),"",K10*E10)</f>
        <v>320</v>
      </c>
      <c r="S10" s="7" t="str">
        <f aca="false">IF(OR(N10="",P10=""),"",INDEX(Instructions!$C$49:$E$51,MATCH(P10,Instructions!$B$49:$B$51,0),MATCH(N10,Instructions!$C$48:$E$48,0))&amp;IF(Q10="N"," | Non-moving: review for disposal",""))</f>
        <v>Review for removal</v>
      </c>
    </row>
    <row r="11" customFormat="false" ht="15" hidden="false" customHeight="false" outlineLevel="0" collapsed="false">
      <c r="A11" s="6" t="s">
        <v>106</v>
      </c>
      <c r="B11" s="6" t="s">
        <v>107</v>
      </c>
      <c r="C11" s="6" t="s">
        <v>108</v>
      </c>
      <c r="D11" s="19" t="n">
        <v>6</v>
      </c>
      <c r="E11" s="20" t="n">
        <v>45</v>
      </c>
      <c r="F11" s="19" t="n">
        <v>6</v>
      </c>
      <c r="G11" s="6" t="n">
        <v>2</v>
      </c>
      <c r="H11" s="6" t="n">
        <v>3</v>
      </c>
      <c r="I11" s="6" t="s">
        <v>102</v>
      </c>
      <c r="J11" s="19" t="n">
        <v>9</v>
      </c>
      <c r="K11" s="19" t="n">
        <v>8</v>
      </c>
      <c r="L11" s="21" t="n">
        <f aca="false">IF(OR(D11="",E11=""),"",D11*E11)</f>
        <v>270</v>
      </c>
      <c r="M11" s="22" t="n">
        <f aca="false">IF(L11="","",IF(SUM($L$6:$L$205)=0,0,SUMIF($L$6:$L$205,"&gt;="&amp;L11)/SUM($L$6:$L$205)))</f>
        <v>1</v>
      </c>
      <c r="N11" s="23" t="str">
        <f aca="false">IF(M11="","",IF(M11&lt;=Instructions!$C$19,"A",IF(M11&lt;=Instructions!$C$20,"B","C")))</f>
        <v>C</v>
      </c>
      <c r="O11" s="24" t="n">
        <f aca="false">IF(OR(G11="",H11="",F11="",I11=""),"",ROUND((Instructions!$C$25*G11+Instructions!$C$26*H11+Instructions!$C$27*IF(F11&lt;=1,1,IF(F11&lt;=4,2,IF(F11&lt;=12,3,IF(F11&lt;=24,4,5))))+Instructions!$C$28*IF(I11="Yes",1,IF(I11="Partial",3,5)))/5*100,0))</f>
        <v>54</v>
      </c>
      <c r="P11" s="23" t="str">
        <f aca="false">IF(O11="","",IF(OR(G11=5,O11&gt;=Instructions!$C$21),"V",IF(O11&gt;=Instructions!$C$22,"E","D")))</f>
        <v>E</v>
      </c>
      <c r="Q11" s="24" t="str">
        <f aca="false">IF(J11="","",IF(J11&lt;=Instructions!$C$23,"F",IF(J11&lt;=Instructions!$C$24,"S","N")))</f>
        <v>S</v>
      </c>
      <c r="R11" s="21" t="n">
        <f aca="false">IF(OR(K11="",E11=""),"",K11*E11)</f>
        <v>360</v>
      </c>
      <c r="S11" s="7" t="str">
        <f aca="false">IF(OR(N11="",P11=""),"",INDEX(Instructions!$C$49:$E$51,MATCH(P11,Instructions!$B$49:$B$51,0),MATCH(N11,Instructions!$C$48:$E$48,0))&amp;IF(Q11="N"," | Non-moving: review for disposal",""))</f>
        <v>Simple Min/Max, buy in bulk</v>
      </c>
    </row>
    <row r="12" customFormat="false" ht="15" hidden="false" customHeight="false" outlineLevel="0" collapsed="false">
      <c r="A12" s="6"/>
      <c r="B12" s="6"/>
      <c r="C12" s="6"/>
      <c r="D12" s="19"/>
      <c r="E12" s="20"/>
      <c r="F12" s="19"/>
      <c r="G12" s="6"/>
      <c r="H12" s="6"/>
      <c r="I12" s="6"/>
      <c r="J12" s="19"/>
      <c r="K12" s="19"/>
      <c r="L12" s="21" t="str">
        <f aca="false">IF(OR(D12="",E12=""),"",D12*E12)</f>
        <v/>
      </c>
      <c r="M12" s="22" t="str">
        <f aca="false">IF(L12="","",IF(SUM($L$6:$L$205)=0,0,SUMIF($L$6:$L$205,"&gt;="&amp;L12)/SUM($L$6:$L$205)))</f>
        <v/>
      </c>
      <c r="N12" s="23" t="str">
        <f aca="false">IF(M12="","",IF(M12&lt;=Instructions!$C$19,"A",IF(M12&lt;=Instructions!$C$20,"B","C")))</f>
        <v/>
      </c>
      <c r="O12" s="24" t="str">
        <f aca="false">IF(OR(G12="",H12="",F12="",I12=""),"",ROUND((Instructions!$C$25*G12+Instructions!$C$26*H12+Instructions!$C$27*IF(F12&lt;=1,1,IF(F12&lt;=4,2,IF(F12&lt;=12,3,IF(F12&lt;=24,4,5))))+Instructions!$C$28*IF(I12="Yes",1,IF(I12="Partial",3,5)))/5*100,0))</f>
        <v/>
      </c>
      <c r="P12" s="23" t="str">
        <f aca="false">IF(O12="","",IF(OR(G12=5,O12&gt;=Instructions!$C$21),"V",IF(O12&gt;=Instructions!$C$22,"E","D")))</f>
        <v/>
      </c>
      <c r="Q12" s="24" t="str">
        <f aca="false">IF(J12="","",IF(J12&lt;=Instructions!$C$23,"F",IF(J12&lt;=Instructions!$C$24,"S","N")))</f>
        <v/>
      </c>
      <c r="R12" s="21" t="str">
        <f aca="false">IF(OR(K12="",E12=""),"",K12*E12)</f>
        <v/>
      </c>
      <c r="S12" s="7" t="str">
        <f aca="false">IF(OR(N12="",P12=""),"",INDEX(Instructions!$C$49:$E$51,MATCH(P12,Instructions!$B$49:$B$51,0),MATCH(N12,Instructions!$C$48:$E$48,0))&amp;IF(Q12="N"," | Non-moving: review for disposal",""))</f>
        <v/>
      </c>
    </row>
    <row r="13" customFormat="false" ht="15" hidden="false" customHeight="false" outlineLevel="0" collapsed="false">
      <c r="A13" s="6"/>
      <c r="B13" s="6"/>
      <c r="C13" s="6"/>
      <c r="D13" s="19"/>
      <c r="E13" s="20"/>
      <c r="F13" s="19"/>
      <c r="G13" s="6"/>
      <c r="H13" s="6"/>
      <c r="I13" s="6"/>
      <c r="J13" s="19"/>
      <c r="K13" s="19"/>
      <c r="L13" s="21" t="str">
        <f aca="false">IF(OR(D13="",E13=""),"",D13*E13)</f>
        <v/>
      </c>
      <c r="M13" s="22" t="str">
        <f aca="false">IF(L13="","",IF(SUM($L$6:$L$205)=0,0,SUMIF($L$6:$L$205,"&gt;="&amp;L13)/SUM($L$6:$L$205)))</f>
        <v/>
      </c>
      <c r="N13" s="23" t="str">
        <f aca="false">IF(M13="","",IF(M13&lt;=Instructions!$C$19,"A",IF(M13&lt;=Instructions!$C$20,"B","C")))</f>
        <v/>
      </c>
      <c r="O13" s="24" t="str">
        <f aca="false">IF(OR(G13="",H13="",F13="",I13=""),"",ROUND((Instructions!$C$25*G13+Instructions!$C$26*H13+Instructions!$C$27*IF(F13&lt;=1,1,IF(F13&lt;=4,2,IF(F13&lt;=12,3,IF(F13&lt;=24,4,5))))+Instructions!$C$28*IF(I13="Yes",1,IF(I13="Partial",3,5)))/5*100,0))</f>
        <v/>
      </c>
      <c r="P13" s="23" t="str">
        <f aca="false">IF(O13="","",IF(OR(G13=5,O13&gt;=Instructions!$C$21),"V",IF(O13&gt;=Instructions!$C$22,"E","D")))</f>
        <v/>
      </c>
      <c r="Q13" s="24" t="str">
        <f aca="false">IF(J13="","",IF(J13&lt;=Instructions!$C$23,"F",IF(J13&lt;=Instructions!$C$24,"S","N")))</f>
        <v/>
      </c>
      <c r="R13" s="21" t="str">
        <f aca="false">IF(OR(K13="",E13=""),"",K13*E13)</f>
        <v/>
      </c>
      <c r="S13" s="7" t="str">
        <f aca="false">IF(OR(N13="",P13=""),"",INDEX(Instructions!$C$49:$E$51,MATCH(P13,Instructions!$B$49:$B$51,0),MATCH(N13,Instructions!$C$48:$E$48,0))&amp;IF(Q13="N"," | Non-moving: review for disposal",""))</f>
        <v/>
      </c>
    </row>
    <row r="14" customFormat="false" ht="15" hidden="false" customHeight="false" outlineLevel="0" collapsed="false">
      <c r="A14" s="6"/>
      <c r="B14" s="6"/>
      <c r="C14" s="6"/>
      <c r="D14" s="19"/>
      <c r="E14" s="20"/>
      <c r="F14" s="19"/>
      <c r="G14" s="6"/>
      <c r="H14" s="6"/>
      <c r="I14" s="6"/>
      <c r="J14" s="19"/>
      <c r="K14" s="19"/>
      <c r="L14" s="21" t="str">
        <f aca="false">IF(OR(D14="",E14=""),"",D14*E14)</f>
        <v/>
      </c>
      <c r="M14" s="22" t="str">
        <f aca="false">IF(L14="","",IF(SUM($L$6:$L$205)=0,0,SUMIF($L$6:$L$205,"&gt;="&amp;L14)/SUM($L$6:$L$205)))</f>
        <v/>
      </c>
      <c r="N14" s="23" t="str">
        <f aca="false">IF(M14="","",IF(M14&lt;=Instructions!$C$19,"A",IF(M14&lt;=Instructions!$C$20,"B","C")))</f>
        <v/>
      </c>
      <c r="O14" s="24" t="str">
        <f aca="false">IF(OR(G14="",H14="",F14="",I14=""),"",ROUND((Instructions!$C$25*G14+Instructions!$C$26*H14+Instructions!$C$27*IF(F14&lt;=1,1,IF(F14&lt;=4,2,IF(F14&lt;=12,3,IF(F14&lt;=24,4,5))))+Instructions!$C$28*IF(I14="Yes",1,IF(I14="Partial",3,5)))/5*100,0))</f>
        <v/>
      </c>
      <c r="P14" s="23" t="str">
        <f aca="false">IF(O14="","",IF(OR(G14=5,O14&gt;=Instructions!$C$21),"V",IF(O14&gt;=Instructions!$C$22,"E","D")))</f>
        <v/>
      </c>
      <c r="Q14" s="24" t="str">
        <f aca="false">IF(J14="","",IF(J14&lt;=Instructions!$C$23,"F",IF(J14&lt;=Instructions!$C$24,"S","N")))</f>
        <v/>
      </c>
      <c r="R14" s="21" t="str">
        <f aca="false">IF(OR(K14="",E14=""),"",K14*E14)</f>
        <v/>
      </c>
      <c r="S14" s="7" t="str">
        <f aca="false">IF(OR(N14="",P14=""),"",INDEX(Instructions!$C$49:$E$51,MATCH(P14,Instructions!$B$49:$B$51,0),MATCH(N14,Instructions!$C$48:$E$48,0))&amp;IF(Q14="N"," | Non-moving: review for disposal",""))</f>
        <v/>
      </c>
    </row>
    <row r="15" customFormat="false" ht="15" hidden="false" customHeight="false" outlineLevel="0" collapsed="false">
      <c r="A15" s="6"/>
      <c r="B15" s="6"/>
      <c r="C15" s="6"/>
      <c r="D15" s="19"/>
      <c r="E15" s="20"/>
      <c r="F15" s="19"/>
      <c r="G15" s="6"/>
      <c r="H15" s="6"/>
      <c r="I15" s="6"/>
      <c r="J15" s="19"/>
      <c r="K15" s="19"/>
      <c r="L15" s="21" t="str">
        <f aca="false">IF(OR(D15="",E15=""),"",D15*E15)</f>
        <v/>
      </c>
      <c r="M15" s="22" t="str">
        <f aca="false">IF(L15="","",IF(SUM($L$6:$L$205)=0,0,SUMIF($L$6:$L$205,"&gt;="&amp;L15)/SUM($L$6:$L$205)))</f>
        <v/>
      </c>
      <c r="N15" s="23" t="str">
        <f aca="false">IF(M15="","",IF(M15&lt;=Instructions!$C$19,"A",IF(M15&lt;=Instructions!$C$20,"B","C")))</f>
        <v/>
      </c>
      <c r="O15" s="24" t="str">
        <f aca="false">IF(OR(G15="",H15="",F15="",I15=""),"",ROUND((Instructions!$C$25*G15+Instructions!$C$26*H15+Instructions!$C$27*IF(F15&lt;=1,1,IF(F15&lt;=4,2,IF(F15&lt;=12,3,IF(F15&lt;=24,4,5))))+Instructions!$C$28*IF(I15="Yes",1,IF(I15="Partial",3,5)))/5*100,0))</f>
        <v/>
      </c>
      <c r="P15" s="23" t="str">
        <f aca="false">IF(O15="","",IF(OR(G15=5,O15&gt;=Instructions!$C$21),"V",IF(O15&gt;=Instructions!$C$22,"E","D")))</f>
        <v/>
      </c>
      <c r="Q15" s="24" t="str">
        <f aca="false">IF(J15="","",IF(J15&lt;=Instructions!$C$23,"F",IF(J15&lt;=Instructions!$C$24,"S","N")))</f>
        <v/>
      </c>
      <c r="R15" s="21" t="str">
        <f aca="false">IF(OR(K15="",E15=""),"",K15*E15)</f>
        <v/>
      </c>
      <c r="S15" s="7" t="str">
        <f aca="false">IF(OR(N15="",P15=""),"",INDEX(Instructions!$C$49:$E$51,MATCH(P15,Instructions!$B$49:$B$51,0),MATCH(N15,Instructions!$C$48:$E$48,0))&amp;IF(Q15="N"," | Non-moving: review for disposal",""))</f>
        <v/>
      </c>
    </row>
    <row r="16" customFormat="false" ht="15" hidden="false" customHeight="false" outlineLevel="0" collapsed="false">
      <c r="A16" s="6"/>
      <c r="B16" s="6"/>
      <c r="C16" s="6"/>
      <c r="D16" s="19"/>
      <c r="E16" s="20"/>
      <c r="F16" s="19"/>
      <c r="G16" s="6"/>
      <c r="H16" s="6"/>
      <c r="I16" s="6"/>
      <c r="J16" s="19"/>
      <c r="K16" s="19"/>
      <c r="L16" s="21" t="str">
        <f aca="false">IF(OR(D16="",E16=""),"",D16*E16)</f>
        <v/>
      </c>
      <c r="M16" s="22" t="str">
        <f aca="false">IF(L16="","",IF(SUM($L$6:$L$205)=0,0,SUMIF($L$6:$L$205,"&gt;="&amp;L16)/SUM($L$6:$L$205)))</f>
        <v/>
      </c>
      <c r="N16" s="23" t="str">
        <f aca="false">IF(M16="","",IF(M16&lt;=Instructions!$C$19,"A",IF(M16&lt;=Instructions!$C$20,"B","C")))</f>
        <v/>
      </c>
      <c r="O16" s="24" t="str">
        <f aca="false">IF(OR(G16="",H16="",F16="",I16=""),"",ROUND((Instructions!$C$25*G16+Instructions!$C$26*H16+Instructions!$C$27*IF(F16&lt;=1,1,IF(F16&lt;=4,2,IF(F16&lt;=12,3,IF(F16&lt;=24,4,5))))+Instructions!$C$28*IF(I16="Yes",1,IF(I16="Partial",3,5)))/5*100,0))</f>
        <v/>
      </c>
      <c r="P16" s="23" t="str">
        <f aca="false">IF(O16="","",IF(OR(G16=5,O16&gt;=Instructions!$C$21),"V",IF(O16&gt;=Instructions!$C$22,"E","D")))</f>
        <v/>
      </c>
      <c r="Q16" s="24" t="str">
        <f aca="false">IF(J16="","",IF(J16&lt;=Instructions!$C$23,"F",IF(J16&lt;=Instructions!$C$24,"S","N")))</f>
        <v/>
      </c>
      <c r="R16" s="21" t="str">
        <f aca="false">IF(OR(K16="",E16=""),"",K16*E16)</f>
        <v/>
      </c>
      <c r="S16" s="7" t="str">
        <f aca="false">IF(OR(N16="",P16=""),"",INDEX(Instructions!$C$49:$E$51,MATCH(P16,Instructions!$B$49:$B$51,0),MATCH(N16,Instructions!$C$48:$E$48,0))&amp;IF(Q16="N"," | Non-moving: review for disposal",""))</f>
        <v/>
      </c>
    </row>
    <row r="17" customFormat="false" ht="15" hidden="false" customHeight="false" outlineLevel="0" collapsed="false">
      <c r="A17" s="6"/>
      <c r="B17" s="6"/>
      <c r="C17" s="6"/>
      <c r="D17" s="19"/>
      <c r="E17" s="20"/>
      <c r="F17" s="19"/>
      <c r="G17" s="6"/>
      <c r="H17" s="6"/>
      <c r="I17" s="6"/>
      <c r="J17" s="19"/>
      <c r="K17" s="19"/>
      <c r="L17" s="21" t="str">
        <f aca="false">IF(OR(D17="",E17=""),"",D17*E17)</f>
        <v/>
      </c>
      <c r="M17" s="22" t="str">
        <f aca="false">IF(L17="","",IF(SUM($L$6:$L$205)=0,0,SUMIF($L$6:$L$205,"&gt;="&amp;L17)/SUM($L$6:$L$205)))</f>
        <v/>
      </c>
      <c r="N17" s="23" t="str">
        <f aca="false">IF(M17="","",IF(M17&lt;=Instructions!$C$19,"A",IF(M17&lt;=Instructions!$C$20,"B","C")))</f>
        <v/>
      </c>
      <c r="O17" s="24" t="str">
        <f aca="false">IF(OR(G17="",H17="",F17="",I17=""),"",ROUND((Instructions!$C$25*G17+Instructions!$C$26*H17+Instructions!$C$27*IF(F17&lt;=1,1,IF(F17&lt;=4,2,IF(F17&lt;=12,3,IF(F17&lt;=24,4,5))))+Instructions!$C$28*IF(I17="Yes",1,IF(I17="Partial",3,5)))/5*100,0))</f>
        <v/>
      </c>
      <c r="P17" s="23" t="str">
        <f aca="false">IF(O17="","",IF(OR(G17=5,O17&gt;=Instructions!$C$21),"V",IF(O17&gt;=Instructions!$C$22,"E","D")))</f>
        <v/>
      </c>
      <c r="Q17" s="24" t="str">
        <f aca="false">IF(J17="","",IF(J17&lt;=Instructions!$C$23,"F",IF(J17&lt;=Instructions!$C$24,"S","N")))</f>
        <v/>
      </c>
      <c r="R17" s="21" t="str">
        <f aca="false">IF(OR(K17="",E17=""),"",K17*E17)</f>
        <v/>
      </c>
      <c r="S17" s="7" t="str">
        <f aca="false">IF(OR(N17="",P17=""),"",INDEX(Instructions!$C$49:$E$51,MATCH(P17,Instructions!$B$49:$B$51,0),MATCH(N17,Instructions!$C$48:$E$48,0))&amp;IF(Q17="N"," | Non-moving: review for disposal",""))</f>
        <v/>
      </c>
    </row>
    <row r="18" customFormat="false" ht="15" hidden="false" customHeight="false" outlineLevel="0" collapsed="false">
      <c r="A18" s="6"/>
      <c r="B18" s="6"/>
      <c r="C18" s="6"/>
      <c r="D18" s="19"/>
      <c r="E18" s="20"/>
      <c r="F18" s="19"/>
      <c r="G18" s="6"/>
      <c r="H18" s="6"/>
      <c r="I18" s="6"/>
      <c r="J18" s="19"/>
      <c r="K18" s="19"/>
      <c r="L18" s="21" t="str">
        <f aca="false">IF(OR(D18="",E18=""),"",D18*E18)</f>
        <v/>
      </c>
      <c r="M18" s="22" t="str">
        <f aca="false">IF(L18="","",IF(SUM($L$6:$L$205)=0,0,SUMIF($L$6:$L$205,"&gt;="&amp;L18)/SUM($L$6:$L$205)))</f>
        <v/>
      </c>
      <c r="N18" s="23" t="str">
        <f aca="false">IF(M18="","",IF(M18&lt;=Instructions!$C$19,"A",IF(M18&lt;=Instructions!$C$20,"B","C")))</f>
        <v/>
      </c>
      <c r="O18" s="24" t="str">
        <f aca="false">IF(OR(G18="",H18="",F18="",I18=""),"",ROUND((Instructions!$C$25*G18+Instructions!$C$26*H18+Instructions!$C$27*IF(F18&lt;=1,1,IF(F18&lt;=4,2,IF(F18&lt;=12,3,IF(F18&lt;=24,4,5))))+Instructions!$C$28*IF(I18="Yes",1,IF(I18="Partial",3,5)))/5*100,0))</f>
        <v/>
      </c>
      <c r="P18" s="23" t="str">
        <f aca="false">IF(O18="","",IF(OR(G18=5,O18&gt;=Instructions!$C$21),"V",IF(O18&gt;=Instructions!$C$22,"E","D")))</f>
        <v/>
      </c>
      <c r="Q18" s="24" t="str">
        <f aca="false">IF(J18="","",IF(J18&lt;=Instructions!$C$23,"F",IF(J18&lt;=Instructions!$C$24,"S","N")))</f>
        <v/>
      </c>
      <c r="R18" s="21" t="str">
        <f aca="false">IF(OR(K18="",E18=""),"",K18*E18)</f>
        <v/>
      </c>
      <c r="S18" s="7" t="str">
        <f aca="false">IF(OR(N18="",P18=""),"",INDEX(Instructions!$C$49:$E$51,MATCH(P18,Instructions!$B$49:$B$51,0),MATCH(N18,Instructions!$C$48:$E$48,0))&amp;IF(Q18="N"," | Non-moving: review for disposal",""))</f>
        <v/>
      </c>
    </row>
    <row r="19" customFormat="false" ht="15" hidden="false" customHeight="false" outlineLevel="0" collapsed="false">
      <c r="A19" s="6"/>
      <c r="B19" s="6"/>
      <c r="C19" s="6"/>
      <c r="D19" s="19"/>
      <c r="E19" s="20"/>
      <c r="F19" s="19"/>
      <c r="G19" s="6"/>
      <c r="H19" s="6"/>
      <c r="I19" s="6"/>
      <c r="J19" s="19"/>
      <c r="K19" s="19"/>
      <c r="L19" s="21" t="str">
        <f aca="false">IF(OR(D19="",E19=""),"",D19*E19)</f>
        <v/>
      </c>
      <c r="M19" s="22" t="str">
        <f aca="false">IF(L19="","",IF(SUM($L$6:$L$205)=0,0,SUMIF($L$6:$L$205,"&gt;="&amp;L19)/SUM($L$6:$L$205)))</f>
        <v/>
      </c>
      <c r="N19" s="23" t="str">
        <f aca="false">IF(M19="","",IF(M19&lt;=Instructions!$C$19,"A",IF(M19&lt;=Instructions!$C$20,"B","C")))</f>
        <v/>
      </c>
      <c r="O19" s="24" t="str">
        <f aca="false">IF(OR(G19="",H19="",F19="",I19=""),"",ROUND((Instructions!$C$25*G19+Instructions!$C$26*H19+Instructions!$C$27*IF(F19&lt;=1,1,IF(F19&lt;=4,2,IF(F19&lt;=12,3,IF(F19&lt;=24,4,5))))+Instructions!$C$28*IF(I19="Yes",1,IF(I19="Partial",3,5)))/5*100,0))</f>
        <v/>
      </c>
      <c r="P19" s="23" t="str">
        <f aca="false">IF(O19="","",IF(OR(G19=5,O19&gt;=Instructions!$C$21),"V",IF(O19&gt;=Instructions!$C$22,"E","D")))</f>
        <v/>
      </c>
      <c r="Q19" s="24" t="str">
        <f aca="false">IF(J19="","",IF(J19&lt;=Instructions!$C$23,"F",IF(J19&lt;=Instructions!$C$24,"S","N")))</f>
        <v/>
      </c>
      <c r="R19" s="21" t="str">
        <f aca="false">IF(OR(K19="",E19=""),"",K19*E19)</f>
        <v/>
      </c>
      <c r="S19" s="7" t="str">
        <f aca="false">IF(OR(N19="",P19=""),"",INDEX(Instructions!$C$49:$E$51,MATCH(P19,Instructions!$B$49:$B$51,0),MATCH(N19,Instructions!$C$48:$E$48,0))&amp;IF(Q19="N"," | Non-moving: review for disposal",""))</f>
        <v/>
      </c>
    </row>
    <row r="20" customFormat="false" ht="15" hidden="false" customHeight="false" outlineLevel="0" collapsed="false">
      <c r="A20" s="6"/>
      <c r="B20" s="6"/>
      <c r="C20" s="6"/>
      <c r="D20" s="19"/>
      <c r="E20" s="20"/>
      <c r="F20" s="19"/>
      <c r="G20" s="6"/>
      <c r="H20" s="6"/>
      <c r="I20" s="6"/>
      <c r="J20" s="19"/>
      <c r="K20" s="19"/>
      <c r="L20" s="21" t="str">
        <f aca="false">IF(OR(D20="",E20=""),"",D20*E20)</f>
        <v/>
      </c>
      <c r="M20" s="22" t="str">
        <f aca="false">IF(L20="","",IF(SUM($L$6:$L$205)=0,0,SUMIF($L$6:$L$205,"&gt;="&amp;L20)/SUM($L$6:$L$205)))</f>
        <v/>
      </c>
      <c r="N20" s="23" t="str">
        <f aca="false">IF(M20="","",IF(M20&lt;=Instructions!$C$19,"A",IF(M20&lt;=Instructions!$C$20,"B","C")))</f>
        <v/>
      </c>
      <c r="O20" s="24" t="str">
        <f aca="false">IF(OR(G20="",H20="",F20="",I20=""),"",ROUND((Instructions!$C$25*G20+Instructions!$C$26*H20+Instructions!$C$27*IF(F20&lt;=1,1,IF(F20&lt;=4,2,IF(F20&lt;=12,3,IF(F20&lt;=24,4,5))))+Instructions!$C$28*IF(I20="Yes",1,IF(I20="Partial",3,5)))/5*100,0))</f>
        <v/>
      </c>
      <c r="P20" s="23" t="str">
        <f aca="false">IF(O20="","",IF(OR(G20=5,O20&gt;=Instructions!$C$21),"V",IF(O20&gt;=Instructions!$C$22,"E","D")))</f>
        <v/>
      </c>
      <c r="Q20" s="24" t="str">
        <f aca="false">IF(J20="","",IF(J20&lt;=Instructions!$C$23,"F",IF(J20&lt;=Instructions!$C$24,"S","N")))</f>
        <v/>
      </c>
      <c r="R20" s="21" t="str">
        <f aca="false">IF(OR(K20="",E20=""),"",K20*E20)</f>
        <v/>
      </c>
      <c r="S20" s="7" t="str">
        <f aca="false">IF(OR(N20="",P20=""),"",INDEX(Instructions!$C$49:$E$51,MATCH(P20,Instructions!$B$49:$B$51,0),MATCH(N20,Instructions!$C$48:$E$48,0))&amp;IF(Q20="N"," | Non-moving: review for disposal",""))</f>
        <v/>
      </c>
    </row>
    <row r="21" customFormat="false" ht="15" hidden="false" customHeight="false" outlineLevel="0" collapsed="false">
      <c r="A21" s="6"/>
      <c r="B21" s="6"/>
      <c r="C21" s="6"/>
      <c r="D21" s="19"/>
      <c r="E21" s="20"/>
      <c r="F21" s="19"/>
      <c r="G21" s="6"/>
      <c r="H21" s="6"/>
      <c r="I21" s="6"/>
      <c r="J21" s="19"/>
      <c r="K21" s="19"/>
      <c r="L21" s="21" t="str">
        <f aca="false">IF(OR(D21="",E21=""),"",D21*E21)</f>
        <v/>
      </c>
      <c r="M21" s="22" t="str">
        <f aca="false">IF(L21="","",IF(SUM($L$6:$L$205)=0,0,SUMIF($L$6:$L$205,"&gt;="&amp;L21)/SUM($L$6:$L$205)))</f>
        <v/>
      </c>
      <c r="N21" s="23" t="str">
        <f aca="false">IF(M21="","",IF(M21&lt;=Instructions!$C$19,"A",IF(M21&lt;=Instructions!$C$20,"B","C")))</f>
        <v/>
      </c>
      <c r="O21" s="24" t="str">
        <f aca="false">IF(OR(G21="",H21="",F21="",I21=""),"",ROUND((Instructions!$C$25*G21+Instructions!$C$26*H21+Instructions!$C$27*IF(F21&lt;=1,1,IF(F21&lt;=4,2,IF(F21&lt;=12,3,IF(F21&lt;=24,4,5))))+Instructions!$C$28*IF(I21="Yes",1,IF(I21="Partial",3,5)))/5*100,0))</f>
        <v/>
      </c>
      <c r="P21" s="23" t="str">
        <f aca="false">IF(O21="","",IF(OR(G21=5,O21&gt;=Instructions!$C$21),"V",IF(O21&gt;=Instructions!$C$22,"E","D")))</f>
        <v/>
      </c>
      <c r="Q21" s="24" t="str">
        <f aca="false">IF(J21="","",IF(J21&lt;=Instructions!$C$23,"F",IF(J21&lt;=Instructions!$C$24,"S","N")))</f>
        <v/>
      </c>
      <c r="R21" s="21" t="str">
        <f aca="false">IF(OR(K21="",E21=""),"",K21*E21)</f>
        <v/>
      </c>
      <c r="S21" s="7" t="str">
        <f aca="false">IF(OR(N21="",P21=""),"",INDEX(Instructions!$C$49:$E$51,MATCH(P21,Instructions!$B$49:$B$51,0),MATCH(N21,Instructions!$C$48:$E$48,0))&amp;IF(Q21="N"," | Non-moving: review for disposal",""))</f>
        <v/>
      </c>
    </row>
    <row r="22" customFormat="false" ht="15" hidden="false" customHeight="false" outlineLevel="0" collapsed="false">
      <c r="A22" s="6"/>
      <c r="B22" s="6"/>
      <c r="C22" s="6"/>
      <c r="D22" s="19"/>
      <c r="E22" s="20"/>
      <c r="F22" s="19"/>
      <c r="G22" s="6"/>
      <c r="H22" s="6"/>
      <c r="I22" s="6"/>
      <c r="J22" s="19"/>
      <c r="K22" s="19"/>
      <c r="L22" s="21" t="str">
        <f aca="false">IF(OR(D22="",E22=""),"",D22*E22)</f>
        <v/>
      </c>
      <c r="M22" s="22" t="str">
        <f aca="false">IF(L22="","",IF(SUM($L$6:$L$205)=0,0,SUMIF($L$6:$L$205,"&gt;="&amp;L22)/SUM($L$6:$L$205)))</f>
        <v/>
      </c>
      <c r="N22" s="23" t="str">
        <f aca="false">IF(M22="","",IF(M22&lt;=Instructions!$C$19,"A",IF(M22&lt;=Instructions!$C$20,"B","C")))</f>
        <v/>
      </c>
      <c r="O22" s="24" t="str">
        <f aca="false">IF(OR(G22="",H22="",F22="",I22=""),"",ROUND((Instructions!$C$25*G22+Instructions!$C$26*H22+Instructions!$C$27*IF(F22&lt;=1,1,IF(F22&lt;=4,2,IF(F22&lt;=12,3,IF(F22&lt;=24,4,5))))+Instructions!$C$28*IF(I22="Yes",1,IF(I22="Partial",3,5)))/5*100,0))</f>
        <v/>
      </c>
      <c r="P22" s="23" t="str">
        <f aca="false">IF(O22="","",IF(OR(G22=5,O22&gt;=Instructions!$C$21),"V",IF(O22&gt;=Instructions!$C$22,"E","D")))</f>
        <v/>
      </c>
      <c r="Q22" s="24" t="str">
        <f aca="false">IF(J22="","",IF(J22&lt;=Instructions!$C$23,"F",IF(J22&lt;=Instructions!$C$24,"S","N")))</f>
        <v/>
      </c>
      <c r="R22" s="21" t="str">
        <f aca="false">IF(OR(K22="",E22=""),"",K22*E22)</f>
        <v/>
      </c>
      <c r="S22" s="7" t="str">
        <f aca="false">IF(OR(N22="",P22=""),"",INDEX(Instructions!$C$49:$E$51,MATCH(P22,Instructions!$B$49:$B$51,0),MATCH(N22,Instructions!$C$48:$E$48,0))&amp;IF(Q22="N"," | Non-moving: review for disposal",""))</f>
        <v/>
      </c>
    </row>
    <row r="23" customFormat="false" ht="15" hidden="false" customHeight="false" outlineLevel="0" collapsed="false">
      <c r="A23" s="6"/>
      <c r="B23" s="6"/>
      <c r="C23" s="6"/>
      <c r="D23" s="19"/>
      <c r="E23" s="20"/>
      <c r="F23" s="19"/>
      <c r="G23" s="6"/>
      <c r="H23" s="6"/>
      <c r="I23" s="6"/>
      <c r="J23" s="19"/>
      <c r="K23" s="19"/>
      <c r="L23" s="21" t="str">
        <f aca="false">IF(OR(D23="",E23=""),"",D23*E23)</f>
        <v/>
      </c>
      <c r="M23" s="22" t="str">
        <f aca="false">IF(L23="","",IF(SUM($L$6:$L$205)=0,0,SUMIF($L$6:$L$205,"&gt;="&amp;L23)/SUM($L$6:$L$205)))</f>
        <v/>
      </c>
      <c r="N23" s="23" t="str">
        <f aca="false">IF(M23="","",IF(M23&lt;=Instructions!$C$19,"A",IF(M23&lt;=Instructions!$C$20,"B","C")))</f>
        <v/>
      </c>
      <c r="O23" s="24" t="str">
        <f aca="false">IF(OR(G23="",H23="",F23="",I23=""),"",ROUND((Instructions!$C$25*G23+Instructions!$C$26*H23+Instructions!$C$27*IF(F23&lt;=1,1,IF(F23&lt;=4,2,IF(F23&lt;=12,3,IF(F23&lt;=24,4,5))))+Instructions!$C$28*IF(I23="Yes",1,IF(I23="Partial",3,5)))/5*100,0))</f>
        <v/>
      </c>
      <c r="P23" s="23" t="str">
        <f aca="false">IF(O23="","",IF(OR(G23=5,O23&gt;=Instructions!$C$21),"V",IF(O23&gt;=Instructions!$C$22,"E","D")))</f>
        <v/>
      </c>
      <c r="Q23" s="24" t="str">
        <f aca="false">IF(J23="","",IF(J23&lt;=Instructions!$C$23,"F",IF(J23&lt;=Instructions!$C$24,"S","N")))</f>
        <v/>
      </c>
      <c r="R23" s="21" t="str">
        <f aca="false">IF(OR(K23="",E23=""),"",K23*E23)</f>
        <v/>
      </c>
      <c r="S23" s="7" t="str">
        <f aca="false">IF(OR(N23="",P23=""),"",INDEX(Instructions!$C$49:$E$51,MATCH(P23,Instructions!$B$49:$B$51,0),MATCH(N23,Instructions!$C$48:$E$48,0))&amp;IF(Q23="N"," | Non-moving: review for disposal",""))</f>
        <v/>
      </c>
    </row>
    <row r="24" customFormat="false" ht="15" hidden="false" customHeight="false" outlineLevel="0" collapsed="false">
      <c r="A24" s="6"/>
      <c r="B24" s="6"/>
      <c r="C24" s="6"/>
      <c r="D24" s="19"/>
      <c r="E24" s="20"/>
      <c r="F24" s="19"/>
      <c r="G24" s="6"/>
      <c r="H24" s="6"/>
      <c r="I24" s="6"/>
      <c r="J24" s="19"/>
      <c r="K24" s="19"/>
      <c r="L24" s="21" t="str">
        <f aca="false">IF(OR(D24="",E24=""),"",D24*E24)</f>
        <v/>
      </c>
      <c r="M24" s="22" t="str">
        <f aca="false">IF(L24="","",IF(SUM($L$6:$L$205)=0,0,SUMIF($L$6:$L$205,"&gt;="&amp;L24)/SUM($L$6:$L$205)))</f>
        <v/>
      </c>
      <c r="N24" s="23" t="str">
        <f aca="false">IF(M24="","",IF(M24&lt;=Instructions!$C$19,"A",IF(M24&lt;=Instructions!$C$20,"B","C")))</f>
        <v/>
      </c>
      <c r="O24" s="24" t="str">
        <f aca="false">IF(OR(G24="",H24="",F24="",I24=""),"",ROUND((Instructions!$C$25*G24+Instructions!$C$26*H24+Instructions!$C$27*IF(F24&lt;=1,1,IF(F24&lt;=4,2,IF(F24&lt;=12,3,IF(F24&lt;=24,4,5))))+Instructions!$C$28*IF(I24="Yes",1,IF(I24="Partial",3,5)))/5*100,0))</f>
        <v/>
      </c>
      <c r="P24" s="23" t="str">
        <f aca="false">IF(O24="","",IF(OR(G24=5,O24&gt;=Instructions!$C$21),"V",IF(O24&gt;=Instructions!$C$22,"E","D")))</f>
        <v/>
      </c>
      <c r="Q24" s="24" t="str">
        <f aca="false">IF(J24="","",IF(J24&lt;=Instructions!$C$23,"F",IF(J24&lt;=Instructions!$C$24,"S","N")))</f>
        <v/>
      </c>
      <c r="R24" s="21" t="str">
        <f aca="false">IF(OR(K24="",E24=""),"",K24*E24)</f>
        <v/>
      </c>
      <c r="S24" s="7" t="str">
        <f aca="false">IF(OR(N24="",P24=""),"",INDEX(Instructions!$C$49:$E$51,MATCH(P24,Instructions!$B$49:$B$51,0),MATCH(N24,Instructions!$C$48:$E$48,0))&amp;IF(Q24="N"," | Non-moving: review for disposal",""))</f>
        <v/>
      </c>
    </row>
    <row r="25" customFormat="false" ht="15" hidden="false" customHeight="false" outlineLevel="0" collapsed="false">
      <c r="A25" s="6"/>
      <c r="B25" s="6"/>
      <c r="C25" s="6"/>
      <c r="D25" s="19"/>
      <c r="E25" s="20"/>
      <c r="F25" s="19"/>
      <c r="G25" s="6"/>
      <c r="H25" s="6"/>
      <c r="I25" s="6"/>
      <c r="J25" s="19"/>
      <c r="K25" s="19"/>
      <c r="L25" s="21" t="str">
        <f aca="false">IF(OR(D25="",E25=""),"",D25*E25)</f>
        <v/>
      </c>
      <c r="M25" s="22" t="str">
        <f aca="false">IF(L25="","",IF(SUM($L$6:$L$205)=0,0,SUMIF($L$6:$L$205,"&gt;="&amp;L25)/SUM($L$6:$L$205)))</f>
        <v/>
      </c>
      <c r="N25" s="23" t="str">
        <f aca="false">IF(M25="","",IF(M25&lt;=Instructions!$C$19,"A",IF(M25&lt;=Instructions!$C$20,"B","C")))</f>
        <v/>
      </c>
      <c r="O25" s="24" t="str">
        <f aca="false">IF(OR(G25="",H25="",F25="",I25=""),"",ROUND((Instructions!$C$25*G25+Instructions!$C$26*H25+Instructions!$C$27*IF(F25&lt;=1,1,IF(F25&lt;=4,2,IF(F25&lt;=12,3,IF(F25&lt;=24,4,5))))+Instructions!$C$28*IF(I25="Yes",1,IF(I25="Partial",3,5)))/5*100,0))</f>
        <v/>
      </c>
      <c r="P25" s="23" t="str">
        <f aca="false">IF(O25="","",IF(OR(G25=5,O25&gt;=Instructions!$C$21),"V",IF(O25&gt;=Instructions!$C$22,"E","D")))</f>
        <v/>
      </c>
      <c r="Q25" s="24" t="str">
        <f aca="false">IF(J25="","",IF(J25&lt;=Instructions!$C$23,"F",IF(J25&lt;=Instructions!$C$24,"S","N")))</f>
        <v/>
      </c>
      <c r="R25" s="21" t="str">
        <f aca="false">IF(OR(K25="",E25=""),"",K25*E25)</f>
        <v/>
      </c>
      <c r="S25" s="7" t="str">
        <f aca="false">IF(OR(N25="",P25=""),"",INDEX(Instructions!$C$49:$E$51,MATCH(P25,Instructions!$B$49:$B$51,0),MATCH(N25,Instructions!$C$48:$E$48,0))&amp;IF(Q25="N"," | Non-moving: review for disposal",""))</f>
        <v/>
      </c>
    </row>
    <row r="26" customFormat="false" ht="15" hidden="false" customHeight="false" outlineLevel="0" collapsed="false">
      <c r="A26" s="6"/>
      <c r="B26" s="6"/>
      <c r="C26" s="6"/>
      <c r="D26" s="19"/>
      <c r="E26" s="20"/>
      <c r="F26" s="19"/>
      <c r="G26" s="6"/>
      <c r="H26" s="6"/>
      <c r="I26" s="6"/>
      <c r="J26" s="19"/>
      <c r="K26" s="19"/>
      <c r="L26" s="21" t="str">
        <f aca="false">IF(OR(D26="",E26=""),"",D26*E26)</f>
        <v/>
      </c>
      <c r="M26" s="22" t="str">
        <f aca="false">IF(L26="","",IF(SUM($L$6:$L$205)=0,0,SUMIF($L$6:$L$205,"&gt;="&amp;L26)/SUM($L$6:$L$205)))</f>
        <v/>
      </c>
      <c r="N26" s="23" t="str">
        <f aca="false">IF(M26="","",IF(M26&lt;=Instructions!$C$19,"A",IF(M26&lt;=Instructions!$C$20,"B","C")))</f>
        <v/>
      </c>
      <c r="O26" s="24" t="str">
        <f aca="false">IF(OR(G26="",H26="",F26="",I26=""),"",ROUND((Instructions!$C$25*G26+Instructions!$C$26*H26+Instructions!$C$27*IF(F26&lt;=1,1,IF(F26&lt;=4,2,IF(F26&lt;=12,3,IF(F26&lt;=24,4,5))))+Instructions!$C$28*IF(I26="Yes",1,IF(I26="Partial",3,5)))/5*100,0))</f>
        <v/>
      </c>
      <c r="P26" s="23" t="str">
        <f aca="false">IF(O26="","",IF(OR(G26=5,O26&gt;=Instructions!$C$21),"V",IF(O26&gt;=Instructions!$C$22,"E","D")))</f>
        <v/>
      </c>
      <c r="Q26" s="24" t="str">
        <f aca="false">IF(J26="","",IF(J26&lt;=Instructions!$C$23,"F",IF(J26&lt;=Instructions!$C$24,"S","N")))</f>
        <v/>
      </c>
      <c r="R26" s="21" t="str">
        <f aca="false">IF(OR(K26="",E26=""),"",K26*E26)</f>
        <v/>
      </c>
      <c r="S26" s="7" t="str">
        <f aca="false">IF(OR(N26="",P26=""),"",INDEX(Instructions!$C$49:$E$51,MATCH(P26,Instructions!$B$49:$B$51,0),MATCH(N26,Instructions!$C$48:$E$48,0))&amp;IF(Q26="N"," | Non-moving: review for disposal",""))</f>
        <v/>
      </c>
    </row>
    <row r="27" customFormat="false" ht="15" hidden="false" customHeight="false" outlineLevel="0" collapsed="false">
      <c r="A27" s="6"/>
      <c r="B27" s="6"/>
      <c r="C27" s="6"/>
      <c r="D27" s="19"/>
      <c r="E27" s="20"/>
      <c r="F27" s="19"/>
      <c r="G27" s="6"/>
      <c r="H27" s="6"/>
      <c r="I27" s="6"/>
      <c r="J27" s="19"/>
      <c r="K27" s="19"/>
      <c r="L27" s="21" t="str">
        <f aca="false">IF(OR(D27="",E27=""),"",D27*E27)</f>
        <v/>
      </c>
      <c r="M27" s="22" t="str">
        <f aca="false">IF(L27="","",IF(SUM($L$6:$L$205)=0,0,SUMIF($L$6:$L$205,"&gt;="&amp;L27)/SUM($L$6:$L$205)))</f>
        <v/>
      </c>
      <c r="N27" s="23" t="str">
        <f aca="false">IF(M27="","",IF(M27&lt;=Instructions!$C$19,"A",IF(M27&lt;=Instructions!$C$20,"B","C")))</f>
        <v/>
      </c>
      <c r="O27" s="24" t="str">
        <f aca="false">IF(OR(G27="",H27="",F27="",I27=""),"",ROUND((Instructions!$C$25*G27+Instructions!$C$26*H27+Instructions!$C$27*IF(F27&lt;=1,1,IF(F27&lt;=4,2,IF(F27&lt;=12,3,IF(F27&lt;=24,4,5))))+Instructions!$C$28*IF(I27="Yes",1,IF(I27="Partial",3,5)))/5*100,0))</f>
        <v/>
      </c>
      <c r="P27" s="23" t="str">
        <f aca="false">IF(O27="","",IF(OR(G27=5,O27&gt;=Instructions!$C$21),"V",IF(O27&gt;=Instructions!$C$22,"E","D")))</f>
        <v/>
      </c>
      <c r="Q27" s="24" t="str">
        <f aca="false">IF(J27="","",IF(J27&lt;=Instructions!$C$23,"F",IF(J27&lt;=Instructions!$C$24,"S","N")))</f>
        <v/>
      </c>
      <c r="R27" s="21" t="str">
        <f aca="false">IF(OR(K27="",E27=""),"",K27*E27)</f>
        <v/>
      </c>
      <c r="S27" s="7" t="str">
        <f aca="false">IF(OR(N27="",P27=""),"",INDEX(Instructions!$C$49:$E$51,MATCH(P27,Instructions!$B$49:$B$51,0),MATCH(N27,Instructions!$C$48:$E$48,0))&amp;IF(Q27="N"," | Non-moving: review for disposal",""))</f>
        <v/>
      </c>
    </row>
    <row r="28" customFormat="false" ht="15" hidden="false" customHeight="false" outlineLevel="0" collapsed="false">
      <c r="A28" s="6"/>
      <c r="B28" s="6"/>
      <c r="C28" s="6"/>
      <c r="D28" s="19"/>
      <c r="E28" s="20"/>
      <c r="F28" s="19"/>
      <c r="G28" s="6"/>
      <c r="H28" s="6"/>
      <c r="I28" s="6"/>
      <c r="J28" s="19"/>
      <c r="K28" s="19"/>
      <c r="L28" s="21" t="str">
        <f aca="false">IF(OR(D28="",E28=""),"",D28*E28)</f>
        <v/>
      </c>
      <c r="M28" s="22" t="str">
        <f aca="false">IF(L28="","",IF(SUM($L$6:$L$205)=0,0,SUMIF($L$6:$L$205,"&gt;="&amp;L28)/SUM($L$6:$L$205)))</f>
        <v/>
      </c>
      <c r="N28" s="23" t="str">
        <f aca="false">IF(M28="","",IF(M28&lt;=Instructions!$C$19,"A",IF(M28&lt;=Instructions!$C$20,"B","C")))</f>
        <v/>
      </c>
      <c r="O28" s="24" t="str">
        <f aca="false">IF(OR(G28="",H28="",F28="",I28=""),"",ROUND((Instructions!$C$25*G28+Instructions!$C$26*H28+Instructions!$C$27*IF(F28&lt;=1,1,IF(F28&lt;=4,2,IF(F28&lt;=12,3,IF(F28&lt;=24,4,5))))+Instructions!$C$28*IF(I28="Yes",1,IF(I28="Partial",3,5)))/5*100,0))</f>
        <v/>
      </c>
      <c r="P28" s="23" t="str">
        <f aca="false">IF(O28="","",IF(OR(G28=5,O28&gt;=Instructions!$C$21),"V",IF(O28&gt;=Instructions!$C$22,"E","D")))</f>
        <v/>
      </c>
      <c r="Q28" s="24" t="str">
        <f aca="false">IF(J28="","",IF(J28&lt;=Instructions!$C$23,"F",IF(J28&lt;=Instructions!$C$24,"S","N")))</f>
        <v/>
      </c>
      <c r="R28" s="21" t="str">
        <f aca="false">IF(OR(K28="",E28=""),"",K28*E28)</f>
        <v/>
      </c>
      <c r="S28" s="7" t="str">
        <f aca="false">IF(OR(N28="",P28=""),"",INDEX(Instructions!$C$49:$E$51,MATCH(P28,Instructions!$B$49:$B$51,0),MATCH(N28,Instructions!$C$48:$E$48,0))&amp;IF(Q28="N"," | Non-moving: review for disposal",""))</f>
        <v/>
      </c>
    </row>
    <row r="29" customFormat="false" ht="15" hidden="false" customHeight="false" outlineLevel="0" collapsed="false">
      <c r="A29" s="6"/>
      <c r="B29" s="6"/>
      <c r="C29" s="6"/>
      <c r="D29" s="19"/>
      <c r="E29" s="20"/>
      <c r="F29" s="19"/>
      <c r="G29" s="6"/>
      <c r="H29" s="6"/>
      <c r="I29" s="6"/>
      <c r="J29" s="19"/>
      <c r="K29" s="19"/>
      <c r="L29" s="21" t="str">
        <f aca="false">IF(OR(D29="",E29=""),"",D29*E29)</f>
        <v/>
      </c>
      <c r="M29" s="22" t="str">
        <f aca="false">IF(L29="","",IF(SUM($L$6:$L$205)=0,0,SUMIF($L$6:$L$205,"&gt;="&amp;L29)/SUM($L$6:$L$205)))</f>
        <v/>
      </c>
      <c r="N29" s="23" t="str">
        <f aca="false">IF(M29="","",IF(M29&lt;=Instructions!$C$19,"A",IF(M29&lt;=Instructions!$C$20,"B","C")))</f>
        <v/>
      </c>
      <c r="O29" s="24" t="str">
        <f aca="false">IF(OR(G29="",H29="",F29="",I29=""),"",ROUND((Instructions!$C$25*G29+Instructions!$C$26*H29+Instructions!$C$27*IF(F29&lt;=1,1,IF(F29&lt;=4,2,IF(F29&lt;=12,3,IF(F29&lt;=24,4,5))))+Instructions!$C$28*IF(I29="Yes",1,IF(I29="Partial",3,5)))/5*100,0))</f>
        <v/>
      </c>
      <c r="P29" s="23" t="str">
        <f aca="false">IF(O29="","",IF(OR(G29=5,O29&gt;=Instructions!$C$21),"V",IF(O29&gt;=Instructions!$C$22,"E","D")))</f>
        <v/>
      </c>
      <c r="Q29" s="24" t="str">
        <f aca="false">IF(J29="","",IF(J29&lt;=Instructions!$C$23,"F",IF(J29&lt;=Instructions!$C$24,"S","N")))</f>
        <v/>
      </c>
      <c r="R29" s="21" t="str">
        <f aca="false">IF(OR(K29="",E29=""),"",K29*E29)</f>
        <v/>
      </c>
      <c r="S29" s="7" t="str">
        <f aca="false">IF(OR(N29="",P29=""),"",INDEX(Instructions!$C$49:$E$51,MATCH(P29,Instructions!$B$49:$B$51,0),MATCH(N29,Instructions!$C$48:$E$48,0))&amp;IF(Q29="N"," | Non-moving: review for disposal",""))</f>
        <v/>
      </c>
    </row>
    <row r="30" customFormat="false" ht="15" hidden="false" customHeight="false" outlineLevel="0" collapsed="false">
      <c r="A30" s="6"/>
      <c r="B30" s="6"/>
      <c r="C30" s="6"/>
      <c r="D30" s="19"/>
      <c r="E30" s="20"/>
      <c r="F30" s="19"/>
      <c r="G30" s="6"/>
      <c r="H30" s="6"/>
      <c r="I30" s="6"/>
      <c r="J30" s="19"/>
      <c r="K30" s="19"/>
      <c r="L30" s="21" t="str">
        <f aca="false">IF(OR(D30="",E30=""),"",D30*E30)</f>
        <v/>
      </c>
      <c r="M30" s="22" t="str">
        <f aca="false">IF(L30="","",IF(SUM($L$6:$L$205)=0,0,SUMIF($L$6:$L$205,"&gt;="&amp;L30)/SUM($L$6:$L$205)))</f>
        <v/>
      </c>
      <c r="N30" s="23" t="str">
        <f aca="false">IF(M30="","",IF(M30&lt;=Instructions!$C$19,"A",IF(M30&lt;=Instructions!$C$20,"B","C")))</f>
        <v/>
      </c>
      <c r="O30" s="24" t="str">
        <f aca="false">IF(OR(G30="",H30="",F30="",I30=""),"",ROUND((Instructions!$C$25*G30+Instructions!$C$26*H30+Instructions!$C$27*IF(F30&lt;=1,1,IF(F30&lt;=4,2,IF(F30&lt;=12,3,IF(F30&lt;=24,4,5))))+Instructions!$C$28*IF(I30="Yes",1,IF(I30="Partial",3,5)))/5*100,0))</f>
        <v/>
      </c>
      <c r="P30" s="23" t="str">
        <f aca="false">IF(O30="","",IF(OR(G30=5,O30&gt;=Instructions!$C$21),"V",IF(O30&gt;=Instructions!$C$22,"E","D")))</f>
        <v/>
      </c>
      <c r="Q30" s="24" t="str">
        <f aca="false">IF(J30="","",IF(J30&lt;=Instructions!$C$23,"F",IF(J30&lt;=Instructions!$C$24,"S","N")))</f>
        <v/>
      </c>
      <c r="R30" s="21" t="str">
        <f aca="false">IF(OR(K30="",E30=""),"",K30*E30)</f>
        <v/>
      </c>
      <c r="S30" s="7" t="str">
        <f aca="false">IF(OR(N30="",P30=""),"",INDEX(Instructions!$C$49:$E$51,MATCH(P30,Instructions!$B$49:$B$51,0),MATCH(N30,Instructions!$C$48:$E$48,0))&amp;IF(Q30="N"," | Non-moving: review for disposal",""))</f>
        <v/>
      </c>
    </row>
    <row r="31" customFormat="false" ht="15" hidden="false" customHeight="false" outlineLevel="0" collapsed="false">
      <c r="A31" s="6"/>
      <c r="B31" s="6"/>
      <c r="C31" s="6"/>
      <c r="D31" s="19"/>
      <c r="E31" s="20"/>
      <c r="F31" s="19"/>
      <c r="G31" s="6"/>
      <c r="H31" s="6"/>
      <c r="I31" s="6"/>
      <c r="J31" s="19"/>
      <c r="K31" s="19"/>
      <c r="L31" s="21" t="str">
        <f aca="false">IF(OR(D31="",E31=""),"",D31*E31)</f>
        <v/>
      </c>
      <c r="M31" s="22" t="str">
        <f aca="false">IF(L31="","",IF(SUM($L$6:$L$205)=0,0,SUMIF($L$6:$L$205,"&gt;="&amp;L31)/SUM($L$6:$L$205)))</f>
        <v/>
      </c>
      <c r="N31" s="23" t="str">
        <f aca="false">IF(M31="","",IF(M31&lt;=Instructions!$C$19,"A",IF(M31&lt;=Instructions!$C$20,"B","C")))</f>
        <v/>
      </c>
      <c r="O31" s="24" t="str">
        <f aca="false">IF(OR(G31="",H31="",F31="",I31=""),"",ROUND((Instructions!$C$25*G31+Instructions!$C$26*H31+Instructions!$C$27*IF(F31&lt;=1,1,IF(F31&lt;=4,2,IF(F31&lt;=12,3,IF(F31&lt;=24,4,5))))+Instructions!$C$28*IF(I31="Yes",1,IF(I31="Partial",3,5)))/5*100,0))</f>
        <v/>
      </c>
      <c r="P31" s="23" t="str">
        <f aca="false">IF(O31="","",IF(OR(G31=5,O31&gt;=Instructions!$C$21),"V",IF(O31&gt;=Instructions!$C$22,"E","D")))</f>
        <v/>
      </c>
      <c r="Q31" s="24" t="str">
        <f aca="false">IF(J31="","",IF(J31&lt;=Instructions!$C$23,"F",IF(J31&lt;=Instructions!$C$24,"S","N")))</f>
        <v/>
      </c>
      <c r="R31" s="21" t="str">
        <f aca="false">IF(OR(K31="",E31=""),"",K31*E31)</f>
        <v/>
      </c>
      <c r="S31" s="7" t="str">
        <f aca="false">IF(OR(N31="",P31=""),"",INDEX(Instructions!$C$49:$E$51,MATCH(P31,Instructions!$B$49:$B$51,0),MATCH(N31,Instructions!$C$48:$E$48,0))&amp;IF(Q31="N"," | Non-moving: review for disposal",""))</f>
        <v/>
      </c>
    </row>
    <row r="32" customFormat="false" ht="15" hidden="false" customHeight="false" outlineLevel="0" collapsed="false">
      <c r="A32" s="6"/>
      <c r="B32" s="6"/>
      <c r="C32" s="6"/>
      <c r="D32" s="19"/>
      <c r="E32" s="20"/>
      <c r="F32" s="19"/>
      <c r="G32" s="6"/>
      <c r="H32" s="6"/>
      <c r="I32" s="6"/>
      <c r="J32" s="19"/>
      <c r="K32" s="19"/>
      <c r="L32" s="21" t="str">
        <f aca="false">IF(OR(D32="",E32=""),"",D32*E32)</f>
        <v/>
      </c>
      <c r="M32" s="22" t="str">
        <f aca="false">IF(L32="","",IF(SUM($L$6:$L$205)=0,0,SUMIF($L$6:$L$205,"&gt;="&amp;L32)/SUM($L$6:$L$205)))</f>
        <v/>
      </c>
      <c r="N32" s="23" t="str">
        <f aca="false">IF(M32="","",IF(M32&lt;=Instructions!$C$19,"A",IF(M32&lt;=Instructions!$C$20,"B","C")))</f>
        <v/>
      </c>
      <c r="O32" s="24" t="str">
        <f aca="false">IF(OR(G32="",H32="",F32="",I32=""),"",ROUND((Instructions!$C$25*G32+Instructions!$C$26*H32+Instructions!$C$27*IF(F32&lt;=1,1,IF(F32&lt;=4,2,IF(F32&lt;=12,3,IF(F32&lt;=24,4,5))))+Instructions!$C$28*IF(I32="Yes",1,IF(I32="Partial",3,5)))/5*100,0))</f>
        <v/>
      </c>
      <c r="P32" s="23" t="str">
        <f aca="false">IF(O32="","",IF(OR(G32=5,O32&gt;=Instructions!$C$21),"V",IF(O32&gt;=Instructions!$C$22,"E","D")))</f>
        <v/>
      </c>
      <c r="Q32" s="24" t="str">
        <f aca="false">IF(J32="","",IF(J32&lt;=Instructions!$C$23,"F",IF(J32&lt;=Instructions!$C$24,"S","N")))</f>
        <v/>
      </c>
      <c r="R32" s="21" t="str">
        <f aca="false">IF(OR(K32="",E32=""),"",K32*E32)</f>
        <v/>
      </c>
      <c r="S32" s="7" t="str">
        <f aca="false">IF(OR(N32="",P32=""),"",INDEX(Instructions!$C$49:$E$51,MATCH(P32,Instructions!$B$49:$B$51,0),MATCH(N32,Instructions!$C$48:$E$48,0))&amp;IF(Q32="N"," | Non-moving: review for disposal",""))</f>
        <v/>
      </c>
    </row>
    <row r="33" customFormat="false" ht="15" hidden="false" customHeight="false" outlineLevel="0" collapsed="false">
      <c r="A33" s="6"/>
      <c r="B33" s="6"/>
      <c r="C33" s="6"/>
      <c r="D33" s="19"/>
      <c r="E33" s="20"/>
      <c r="F33" s="19"/>
      <c r="G33" s="6"/>
      <c r="H33" s="6"/>
      <c r="I33" s="6"/>
      <c r="J33" s="19"/>
      <c r="K33" s="19"/>
      <c r="L33" s="21" t="str">
        <f aca="false">IF(OR(D33="",E33=""),"",D33*E33)</f>
        <v/>
      </c>
      <c r="M33" s="22" t="str">
        <f aca="false">IF(L33="","",IF(SUM($L$6:$L$205)=0,0,SUMIF($L$6:$L$205,"&gt;="&amp;L33)/SUM($L$6:$L$205)))</f>
        <v/>
      </c>
      <c r="N33" s="23" t="str">
        <f aca="false">IF(M33="","",IF(M33&lt;=Instructions!$C$19,"A",IF(M33&lt;=Instructions!$C$20,"B","C")))</f>
        <v/>
      </c>
      <c r="O33" s="24" t="str">
        <f aca="false">IF(OR(G33="",H33="",F33="",I33=""),"",ROUND((Instructions!$C$25*G33+Instructions!$C$26*H33+Instructions!$C$27*IF(F33&lt;=1,1,IF(F33&lt;=4,2,IF(F33&lt;=12,3,IF(F33&lt;=24,4,5))))+Instructions!$C$28*IF(I33="Yes",1,IF(I33="Partial",3,5)))/5*100,0))</f>
        <v/>
      </c>
      <c r="P33" s="23" t="str">
        <f aca="false">IF(O33="","",IF(OR(G33=5,O33&gt;=Instructions!$C$21),"V",IF(O33&gt;=Instructions!$C$22,"E","D")))</f>
        <v/>
      </c>
      <c r="Q33" s="24" t="str">
        <f aca="false">IF(J33="","",IF(J33&lt;=Instructions!$C$23,"F",IF(J33&lt;=Instructions!$C$24,"S","N")))</f>
        <v/>
      </c>
      <c r="R33" s="21" t="str">
        <f aca="false">IF(OR(K33="",E33=""),"",K33*E33)</f>
        <v/>
      </c>
      <c r="S33" s="7" t="str">
        <f aca="false">IF(OR(N33="",P33=""),"",INDEX(Instructions!$C$49:$E$51,MATCH(P33,Instructions!$B$49:$B$51,0),MATCH(N33,Instructions!$C$48:$E$48,0))&amp;IF(Q33="N"," | Non-moving: review for disposal",""))</f>
        <v/>
      </c>
    </row>
    <row r="34" customFormat="false" ht="15" hidden="false" customHeight="false" outlineLevel="0" collapsed="false">
      <c r="A34" s="6"/>
      <c r="B34" s="6"/>
      <c r="C34" s="6"/>
      <c r="D34" s="19"/>
      <c r="E34" s="20"/>
      <c r="F34" s="19"/>
      <c r="G34" s="6"/>
      <c r="H34" s="6"/>
      <c r="I34" s="6"/>
      <c r="J34" s="19"/>
      <c r="K34" s="19"/>
      <c r="L34" s="21" t="str">
        <f aca="false">IF(OR(D34="",E34=""),"",D34*E34)</f>
        <v/>
      </c>
      <c r="M34" s="22" t="str">
        <f aca="false">IF(L34="","",IF(SUM($L$6:$L$205)=0,0,SUMIF($L$6:$L$205,"&gt;="&amp;L34)/SUM($L$6:$L$205)))</f>
        <v/>
      </c>
      <c r="N34" s="23" t="str">
        <f aca="false">IF(M34="","",IF(M34&lt;=Instructions!$C$19,"A",IF(M34&lt;=Instructions!$C$20,"B","C")))</f>
        <v/>
      </c>
      <c r="O34" s="24" t="str">
        <f aca="false">IF(OR(G34="",H34="",F34="",I34=""),"",ROUND((Instructions!$C$25*G34+Instructions!$C$26*H34+Instructions!$C$27*IF(F34&lt;=1,1,IF(F34&lt;=4,2,IF(F34&lt;=12,3,IF(F34&lt;=24,4,5))))+Instructions!$C$28*IF(I34="Yes",1,IF(I34="Partial",3,5)))/5*100,0))</f>
        <v/>
      </c>
      <c r="P34" s="23" t="str">
        <f aca="false">IF(O34="","",IF(OR(G34=5,O34&gt;=Instructions!$C$21),"V",IF(O34&gt;=Instructions!$C$22,"E","D")))</f>
        <v/>
      </c>
      <c r="Q34" s="24" t="str">
        <f aca="false">IF(J34="","",IF(J34&lt;=Instructions!$C$23,"F",IF(J34&lt;=Instructions!$C$24,"S","N")))</f>
        <v/>
      </c>
      <c r="R34" s="21" t="str">
        <f aca="false">IF(OR(K34="",E34=""),"",K34*E34)</f>
        <v/>
      </c>
      <c r="S34" s="7" t="str">
        <f aca="false">IF(OR(N34="",P34=""),"",INDEX(Instructions!$C$49:$E$51,MATCH(P34,Instructions!$B$49:$B$51,0),MATCH(N34,Instructions!$C$48:$E$48,0))&amp;IF(Q34="N"," | Non-moving: review for disposal",""))</f>
        <v/>
      </c>
    </row>
    <row r="35" customFormat="false" ht="15" hidden="false" customHeight="false" outlineLevel="0" collapsed="false">
      <c r="A35" s="6"/>
      <c r="B35" s="6"/>
      <c r="C35" s="6"/>
      <c r="D35" s="19"/>
      <c r="E35" s="20"/>
      <c r="F35" s="19"/>
      <c r="G35" s="6"/>
      <c r="H35" s="6"/>
      <c r="I35" s="6"/>
      <c r="J35" s="19"/>
      <c r="K35" s="19"/>
      <c r="L35" s="21" t="str">
        <f aca="false">IF(OR(D35="",E35=""),"",D35*E35)</f>
        <v/>
      </c>
      <c r="M35" s="22" t="str">
        <f aca="false">IF(L35="","",IF(SUM($L$6:$L$205)=0,0,SUMIF($L$6:$L$205,"&gt;="&amp;L35)/SUM($L$6:$L$205)))</f>
        <v/>
      </c>
      <c r="N35" s="23" t="str">
        <f aca="false">IF(M35="","",IF(M35&lt;=Instructions!$C$19,"A",IF(M35&lt;=Instructions!$C$20,"B","C")))</f>
        <v/>
      </c>
      <c r="O35" s="24" t="str">
        <f aca="false">IF(OR(G35="",H35="",F35="",I35=""),"",ROUND((Instructions!$C$25*G35+Instructions!$C$26*H35+Instructions!$C$27*IF(F35&lt;=1,1,IF(F35&lt;=4,2,IF(F35&lt;=12,3,IF(F35&lt;=24,4,5))))+Instructions!$C$28*IF(I35="Yes",1,IF(I35="Partial",3,5)))/5*100,0))</f>
        <v/>
      </c>
      <c r="P35" s="23" t="str">
        <f aca="false">IF(O35="","",IF(OR(G35=5,O35&gt;=Instructions!$C$21),"V",IF(O35&gt;=Instructions!$C$22,"E","D")))</f>
        <v/>
      </c>
      <c r="Q35" s="24" t="str">
        <f aca="false">IF(J35="","",IF(J35&lt;=Instructions!$C$23,"F",IF(J35&lt;=Instructions!$C$24,"S","N")))</f>
        <v/>
      </c>
      <c r="R35" s="21" t="str">
        <f aca="false">IF(OR(K35="",E35=""),"",K35*E35)</f>
        <v/>
      </c>
      <c r="S35" s="7" t="str">
        <f aca="false">IF(OR(N35="",P35=""),"",INDEX(Instructions!$C$49:$E$51,MATCH(P35,Instructions!$B$49:$B$51,0),MATCH(N35,Instructions!$C$48:$E$48,0))&amp;IF(Q35="N"," | Non-moving: review for disposal",""))</f>
        <v/>
      </c>
    </row>
    <row r="36" customFormat="false" ht="15" hidden="false" customHeight="false" outlineLevel="0" collapsed="false">
      <c r="A36" s="6"/>
      <c r="B36" s="6"/>
      <c r="C36" s="6"/>
      <c r="D36" s="19"/>
      <c r="E36" s="20"/>
      <c r="F36" s="19"/>
      <c r="G36" s="6"/>
      <c r="H36" s="6"/>
      <c r="I36" s="6"/>
      <c r="J36" s="19"/>
      <c r="K36" s="19"/>
      <c r="L36" s="21" t="str">
        <f aca="false">IF(OR(D36="",E36=""),"",D36*E36)</f>
        <v/>
      </c>
      <c r="M36" s="22" t="str">
        <f aca="false">IF(L36="","",IF(SUM($L$6:$L$205)=0,0,SUMIF($L$6:$L$205,"&gt;="&amp;L36)/SUM($L$6:$L$205)))</f>
        <v/>
      </c>
      <c r="N36" s="23" t="str">
        <f aca="false">IF(M36="","",IF(M36&lt;=Instructions!$C$19,"A",IF(M36&lt;=Instructions!$C$20,"B","C")))</f>
        <v/>
      </c>
      <c r="O36" s="24" t="str">
        <f aca="false">IF(OR(G36="",H36="",F36="",I36=""),"",ROUND((Instructions!$C$25*G36+Instructions!$C$26*H36+Instructions!$C$27*IF(F36&lt;=1,1,IF(F36&lt;=4,2,IF(F36&lt;=12,3,IF(F36&lt;=24,4,5))))+Instructions!$C$28*IF(I36="Yes",1,IF(I36="Partial",3,5)))/5*100,0))</f>
        <v/>
      </c>
      <c r="P36" s="23" t="str">
        <f aca="false">IF(O36="","",IF(OR(G36=5,O36&gt;=Instructions!$C$21),"V",IF(O36&gt;=Instructions!$C$22,"E","D")))</f>
        <v/>
      </c>
      <c r="Q36" s="24" t="str">
        <f aca="false">IF(J36="","",IF(J36&lt;=Instructions!$C$23,"F",IF(J36&lt;=Instructions!$C$24,"S","N")))</f>
        <v/>
      </c>
      <c r="R36" s="21" t="str">
        <f aca="false">IF(OR(K36="",E36=""),"",K36*E36)</f>
        <v/>
      </c>
      <c r="S36" s="7" t="str">
        <f aca="false">IF(OR(N36="",P36=""),"",INDEX(Instructions!$C$49:$E$51,MATCH(P36,Instructions!$B$49:$B$51,0),MATCH(N36,Instructions!$C$48:$E$48,0))&amp;IF(Q36="N"," | Non-moving: review for disposal",""))</f>
        <v/>
      </c>
    </row>
    <row r="37" customFormat="false" ht="15" hidden="false" customHeight="false" outlineLevel="0" collapsed="false">
      <c r="A37" s="6"/>
      <c r="B37" s="6"/>
      <c r="C37" s="6"/>
      <c r="D37" s="19"/>
      <c r="E37" s="20"/>
      <c r="F37" s="19"/>
      <c r="G37" s="6"/>
      <c r="H37" s="6"/>
      <c r="I37" s="6"/>
      <c r="J37" s="19"/>
      <c r="K37" s="19"/>
      <c r="L37" s="21" t="str">
        <f aca="false">IF(OR(D37="",E37=""),"",D37*E37)</f>
        <v/>
      </c>
      <c r="M37" s="22" t="str">
        <f aca="false">IF(L37="","",IF(SUM($L$6:$L$205)=0,0,SUMIF($L$6:$L$205,"&gt;="&amp;L37)/SUM($L$6:$L$205)))</f>
        <v/>
      </c>
      <c r="N37" s="23" t="str">
        <f aca="false">IF(M37="","",IF(M37&lt;=Instructions!$C$19,"A",IF(M37&lt;=Instructions!$C$20,"B","C")))</f>
        <v/>
      </c>
      <c r="O37" s="24" t="str">
        <f aca="false">IF(OR(G37="",H37="",F37="",I37=""),"",ROUND((Instructions!$C$25*G37+Instructions!$C$26*H37+Instructions!$C$27*IF(F37&lt;=1,1,IF(F37&lt;=4,2,IF(F37&lt;=12,3,IF(F37&lt;=24,4,5))))+Instructions!$C$28*IF(I37="Yes",1,IF(I37="Partial",3,5)))/5*100,0))</f>
        <v/>
      </c>
      <c r="P37" s="23" t="str">
        <f aca="false">IF(O37="","",IF(OR(G37=5,O37&gt;=Instructions!$C$21),"V",IF(O37&gt;=Instructions!$C$22,"E","D")))</f>
        <v/>
      </c>
      <c r="Q37" s="24" t="str">
        <f aca="false">IF(J37="","",IF(J37&lt;=Instructions!$C$23,"F",IF(J37&lt;=Instructions!$C$24,"S","N")))</f>
        <v/>
      </c>
      <c r="R37" s="21" t="str">
        <f aca="false">IF(OR(K37="",E37=""),"",K37*E37)</f>
        <v/>
      </c>
      <c r="S37" s="7" t="str">
        <f aca="false">IF(OR(N37="",P37=""),"",INDEX(Instructions!$C$49:$E$51,MATCH(P37,Instructions!$B$49:$B$51,0),MATCH(N37,Instructions!$C$48:$E$48,0))&amp;IF(Q37="N"," | Non-moving: review for disposal",""))</f>
        <v/>
      </c>
    </row>
    <row r="38" customFormat="false" ht="15" hidden="false" customHeight="false" outlineLevel="0" collapsed="false">
      <c r="A38" s="6"/>
      <c r="B38" s="6"/>
      <c r="C38" s="6"/>
      <c r="D38" s="19"/>
      <c r="E38" s="20"/>
      <c r="F38" s="19"/>
      <c r="G38" s="6"/>
      <c r="H38" s="6"/>
      <c r="I38" s="6"/>
      <c r="J38" s="19"/>
      <c r="K38" s="19"/>
      <c r="L38" s="21" t="str">
        <f aca="false">IF(OR(D38="",E38=""),"",D38*E38)</f>
        <v/>
      </c>
      <c r="M38" s="22" t="str">
        <f aca="false">IF(L38="","",IF(SUM($L$6:$L$205)=0,0,SUMIF($L$6:$L$205,"&gt;="&amp;L38)/SUM($L$6:$L$205)))</f>
        <v/>
      </c>
      <c r="N38" s="23" t="str">
        <f aca="false">IF(M38="","",IF(M38&lt;=Instructions!$C$19,"A",IF(M38&lt;=Instructions!$C$20,"B","C")))</f>
        <v/>
      </c>
      <c r="O38" s="24" t="str">
        <f aca="false">IF(OR(G38="",H38="",F38="",I38=""),"",ROUND((Instructions!$C$25*G38+Instructions!$C$26*H38+Instructions!$C$27*IF(F38&lt;=1,1,IF(F38&lt;=4,2,IF(F38&lt;=12,3,IF(F38&lt;=24,4,5))))+Instructions!$C$28*IF(I38="Yes",1,IF(I38="Partial",3,5)))/5*100,0))</f>
        <v/>
      </c>
      <c r="P38" s="23" t="str">
        <f aca="false">IF(O38="","",IF(OR(G38=5,O38&gt;=Instructions!$C$21),"V",IF(O38&gt;=Instructions!$C$22,"E","D")))</f>
        <v/>
      </c>
      <c r="Q38" s="24" t="str">
        <f aca="false">IF(J38="","",IF(J38&lt;=Instructions!$C$23,"F",IF(J38&lt;=Instructions!$C$24,"S","N")))</f>
        <v/>
      </c>
      <c r="R38" s="21" t="str">
        <f aca="false">IF(OR(K38="",E38=""),"",K38*E38)</f>
        <v/>
      </c>
      <c r="S38" s="7" t="str">
        <f aca="false">IF(OR(N38="",P38=""),"",INDEX(Instructions!$C$49:$E$51,MATCH(P38,Instructions!$B$49:$B$51,0),MATCH(N38,Instructions!$C$48:$E$48,0))&amp;IF(Q38="N"," | Non-moving: review for disposal",""))</f>
        <v/>
      </c>
    </row>
    <row r="39" customFormat="false" ht="15" hidden="false" customHeight="false" outlineLevel="0" collapsed="false">
      <c r="A39" s="6"/>
      <c r="B39" s="6"/>
      <c r="C39" s="6"/>
      <c r="D39" s="19"/>
      <c r="E39" s="20"/>
      <c r="F39" s="19"/>
      <c r="G39" s="6"/>
      <c r="H39" s="6"/>
      <c r="I39" s="6"/>
      <c r="J39" s="19"/>
      <c r="K39" s="19"/>
      <c r="L39" s="21" t="str">
        <f aca="false">IF(OR(D39="",E39=""),"",D39*E39)</f>
        <v/>
      </c>
      <c r="M39" s="22" t="str">
        <f aca="false">IF(L39="","",IF(SUM($L$6:$L$205)=0,0,SUMIF($L$6:$L$205,"&gt;="&amp;L39)/SUM($L$6:$L$205)))</f>
        <v/>
      </c>
      <c r="N39" s="23" t="str">
        <f aca="false">IF(M39="","",IF(M39&lt;=Instructions!$C$19,"A",IF(M39&lt;=Instructions!$C$20,"B","C")))</f>
        <v/>
      </c>
      <c r="O39" s="24" t="str">
        <f aca="false">IF(OR(G39="",H39="",F39="",I39=""),"",ROUND((Instructions!$C$25*G39+Instructions!$C$26*H39+Instructions!$C$27*IF(F39&lt;=1,1,IF(F39&lt;=4,2,IF(F39&lt;=12,3,IF(F39&lt;=24,4,5))))+Instructions!$C$28*IF(I39="Yes",1,IF(I39="Partial",3,5)))/5*100,0))</f>
        <v/>
      </c>
      <c r="P39" s="23" t="str">
        <f aca="false">IF(O39="","",IF(OR(G39=5,O39&gt;=Instructions!$C$21),"V",IF(O39&gt;=Instructions!$C$22,"E","D")))</f>
        <v/>
      </c>
      <c r="Q39" s="24" t="str">
        <f aca="false">IF(J39="","",IF(J39&lt;=Instructions!$C$23,"F",IF(J39&lt;=Instructions!$C$24,"S","N")))</f>
        <v/>
      </c>
      <c r="R39" s="21" t="str">
        <f aca="false">IF(OR(K39="",E39=""),"",K39*E39)</f>
        <v/>
      </c>
      <c r="S39" s="7" t="str">
        <f aca="false">IF(OR(N39="",P39=""),"",INDEX(Instructions!$C$49:$E$51,MATCH(P39,Instructions!$B$49:$B$51,0),MATCH(N39,Instructions!$C$48:$E$48,0))&amp;IF(Q39="N"," | Non-moving: review for disposal",""))</f>
        <v/>
      </c>
    </row>
    <row r="40" customFormat="false" ht="15" hidden="false" customHeight="false" outlineLevel="0" collapsed="false">
      <c r="A40" s="6"/>
      <c r="B40" s="6"/>
      <c r="C40" s="6"/>
      <c r="D40" s="19"/>
      <c r="E40" s="20"/>
      <c r="F40" s="19"/>
      <c r="G40" s="6"/>
      <c r="H40" s="6"/>
      <c r="I40" s="6"/>
      <c r="J40" s="19"/>
      <c r="K40" s="19"/>
      <c r="L40" s="21" t="str">
        <f aca="false">IF(OR(D40="",E40=""),"",D40*E40)</f>
        <v/>
      </c>
      <c r="M40" s="22" t="str">
        <f aca="false">IF(L40="","",IF(SUM($L$6:$L$205)=0,0,SUMIF($L$6:$L$205,"&gt;="&amp;L40)/SUM($L$6:$L$205)))</f>
        <v/>
      </c>
      <c r="N40" s="23" t="str">
        <f aca="false">IF(M40="","",IF(M40&lt;=Instructions!$C$19,"A",IF(M40&lt;=Instructions!$C$20,"B","C")))</f>
        <v/>
      </c>
      <c r="O40" s="24" t="str">
        <f aca="false">IF(OR(G40="",H40="",F40="",I40=""),"",ROUND((Instructions!$C$25*G40+Instructions!$C$26*H40+Instructions!$C$27*IF(F40&lt;=1,1,IF(F40&lt;=4,2,IF(F40&lt;=12,3,IF(F40&lt;=24,4,5))))+Instructions!$C$28*IF(I40="Yes",1,IF(I40="Partial",3,5)))/5*100,0))</f>
        <v/>
      </c>
      <c r="P40" s="23" t="str">
        <f aca="false">IF(O40="","",IF(OR(G40=5,O40&gt;=Instructions!$C$21),"V",IF(O40&gt;=Instructions!$C$22,"E","D")))</f>
        <v/>
      </c>
      <c r="Q40" s="24" t="str">
        <f aca="false">IF(J40="","",IF(J40&lt;=Instructions!$C$23,"F",IF(J40&lt;=Instructions!$C$24,"S","N")))</f>
        <v/>
      </c>
      <c r="R40" s="21" t="str">
        <f aca="false">IF(OR(K40="",E40=""),"",K40*E40)</f>
        <v/>
      </c>
      <c r="S40" s="7" t="str">
        <f aca="false">IF(OR(N40="",P40=""),"",INDEX(Instructions!$C$49:$E$51,MATCH(P40,Instructions!$B$49:$B$51,0),MATCH(N40,Instructions!$C$48:$E$48,0))&amp;IF(Q40="N"," | Non-moving: review for disposal",""))</f>
        <v/>
      </c>
    </row>
    <row r="41" customFormat="false" ht="15" hidden="false" customHeight="false" outlineLevel="0" collapsed="false">
      <c r="A41" s="6"/>
      <c r="B41" s="6"/>
      <c r="C41" s="6"/>
      <c r="D41" s="19"/>
      <c r="E41" s="20"/>
      <c r="F41" s="19"/>
      <c r="G41" s="6"/>
      <c r="H41" s="6"/>
      <c r="I41" s="6"/>
      <c r="J41" s="19"/>
      <c r="K41" s="19"/>
      <c r="L41" s="21" t="str">
        <f aca="false">IF(OR(D41="",E41=""),"",D41*E41)</f>
        <v/>
      </c>
      <c r="M41" s="22" t="str">
        <f aca="false">IF(L41="","",IF(SUM($L$6:$L$205)=0,0,SUMIF($L$6:$L$205,"&gt;="&amp;L41)/SUM($L$6:$L$205)))</f>
        <v/>
      </c>
      <c r="N41" s="23" t="str">
        <f aca="false">IF(M41="","",IF(M41&lt;=Instructions!$C$19,"A",IF(M41&lt;=Instructions!$C$20,"B","C")))</f>
        <v/>
      </c>
      <c r="O41" s="24" t="str">
        <f aca="false">IF(OR(G41="",H41="",F41="",I41=""),"",ROUND((Instructions!$C$25*G41+Instructions!$C$26*H41+Instructions!$C$27*IF(F41&lt;=1,1,IF(F41&lt;=4,2,IF(F41&lt;=12,3,IF(F41&lt;=24,4,5))))+Instructions!$C$28*IF(I41="Yes",1,IF(I41="Partial",3,5)))/5*100,0))</f>
        <v/>
      </c>
      <c r="P41" s="23" t="str">
        <f aca="false">IF(O41="","",IF(OR(G41=5,O41&gt;=Instructions!$C$21),"V",IF(O41&gt;=Instructions!$C$22,"E","D")))</f>
        <v/>
      </c>
      <c r="Q41" s="24" t="str">
        <f aca="false">IF(J41="","",IF(J41&lt;=Instructions!$C$23,"F",IF(J41&lt;=Instructions!$C$24,"S","N")))</f>
        <v/>
      </c>
      <c r="R41" s="21" t="str">
        <f aca="false">IF(OR(K41="",E41=""),"",K41*E41)</f>
        <v/>
      </c>
      <c r="S41" s="7" t="str">
        <f aca="false">IF(OR(N41="",P41=""),"",INDEX(Instructions!$C$49:$E$51,MATCH(P41,Instructions!$B$49:$B$51,0),MATCH(N41,Instructions!$C$48:$E$48,0))&amp;IF(Q41="N"," | Non-moving: review for disposal",""))</f>
        <v/>
      </c>
    </row>
    <row r="42" customFormat="false" ht="15" hidden="false" customHeight="false" outlineLevel="0" collapsed="false">
      <c r="A42" s="6"/>
      <c r="B42" s="6"/>
      <c r="C42" s="6"/>
      <c r="D42" s="19"/>
      <c r="E42" s="20"/>
      <c r="F42" s="19"/>
      <c r="G42" s="6"/>
      <c r="H42" s="6"/>
      <c r="I42" s="6"/>
      <c r="J42" s="19"/>
      <c r="K42" s="19"/>
      <c r="L42" s="21" t="str">
        <f aca="false">IF(OR(D42="",E42=""),"",D42*E42)</f>
        <v/>
      </c>
      <c r="M42" s="22" t="str">
        <f aca="false">IF(L42="","",IF(SUM($L$6:$L$205)=0,0,SUMIF($L$6:$L$205,"&gt;="&amp;L42)/SUM($L$6:$L$205)))</f>
        <v/>
      </c>
      <c r="N42" s="23" t="str">
        <f aca="false">IF(M42="","",IF(M42&lt;=Instructions!$C$19,"A",IF(M42&lt;=Instructions!$C$20,"B","C")))</f>
        <v/>
      </c>
      <c r="O42" s="24" t="str">
        <f aca="false">IF(OR(G42="",H42="",F42="",I42=""),"",ROUND((Instructions!$C$25*G42+Instructions!$C$26*H42+Instructions!$C$27*IF(F42&lt;=1,1,IF(F42&lt;=4,2,IF(F42&lt;=12,3,IF(F42&lt;=24,4,5))))+Instructions!$C$28*IF(I42="Yes",1,IF(I42="Partial",3,5)))/5*100,0))</f>
        <v/>
      </c>
      <c r="P42" s="23" t="str">
        <f aca="false">IF(O42="","",IF(OR(G42=5,O42&gt;=Instructions!$C$21),"V",IF(O42&gt;=Instructions!$C$22,"E","D")))</f>
        <v/>
      </c>
      <c r="Q42" s="24" t="str">
        <f aca="false">IF(J42="","",IF(J42&lt;=Instructions!$C$23,"F",IF(J42&lt;=Instructions!$C$24,"S","N")))</f>
        <v/>
      </c>
      <c r="R42" s="21" t="str">
        <f aca="false">IF(OR(K42="",E42=""),"",K42*E42)</f>
        <v/>
      </c>
      <c r="S42" s="7" t="str">
        <f aca="false">IF(OR(N42="",P42=""),"",INDEX(Instructions!$C$49:$E$51,MATCH(P42,Instructions!$B$49:$B$51,0),MATCH(N42,Instructions!$C$48:$E$48,0))&amp;IF(Q42="N"," | Non-moving: review for disposal",""))</f>
        <v/>
      </c>
    </row>
    <row r="43" customFormat="false" ht="15" hidden="false" customHeight="false" outlineLevel="0" collapsed="false">
      <c r="A43" s="6"/>
      <c r="B43" s="6"/>
      <c r="C43" s="6"/>
      <c r="D43" s="19"/>
      <c r="E43" s="20"/>
      <c r="F43" s="19"/>
      <c r="G43" s="6"/>
      <c r="H43" s="6"/>
      <c r="I43" s="6"/>
      <c r="J43" s="19"/>
      <c r="K43" s="19"/>
      <c r="L43" s="21" t="str">
        <f aca="false">IF(OR(D43="",E43=""),"",D43*E43)</f>
        <v/>
      </c>
      <c r="M43" s="22" t="str">
        <f aca="false">IF(L43="","",IF(SUM($L$6:$L$205)=0,0,SUMIF($L$6:$L$205,"&gt;="&amp;L43)/SUM($L$6:$L$205)))</f>
        <v/>
      </c>
      <c r="N43" s="23" t="str">
        <f aca="false">IF(M43="","",IF(M43&lt;=Instructions!$C$19,"A",IF(M43&lt;=Instructions!$C$20,"B","C")))</f>
        <v/>
      </c>
      <c r="O43" s="24" t="str">
        <f aca="false">IF(OR(G43="",H43="",F43="",I43=""),"",ROUND((Instructions!$C$25*G43+Instructions!$C$26*H43+Instructions!$C$27*IF(F43&lt;=1,1,IF(F43&lt;=4,2,IF(F43&lt;=12,3,IF(F43&lt;=24,4,5))))+Instructions!$C$28*IF(I43="Yes",1,IF(I43="Partial",3,5)))/5*100,0))</f>
        <v/>
      </c>
      <c r="P43" s="23" t="str">
        <f aca="false">IF(O43="","",IF(OR(G43=5,O43&gt;=Instructions!$C$21),"V",IF(O43&gt;=Instructions!$C$22,"E","D")))</f>
        <v/>
      </c>
      <c r="Q43" s="24" t="str">
        <f aca="false">IF(J43="","",IF(J43&lt;=Instructions!$C$23,"F",IF(J43&lt;=Instructions!$C$24,"S","N")))</f>
        <v/>
      </c>
      <c r="R43" s="21" t="str">
        <f aca="false">IF(OR(K43="",E43=""),"",K43*E43)</f>
        <v/>
      </c>
      <c r="S43" s="7" t="str">
        <f aca="false">IF(OR(N43="",P43=""),"",INDEX(Instructions!$C$49:$E$51,MATCH(P43,Instructions!$B$49:$B$51,0),MATCH(N43,Instructions!$C$48:$E$48,0))&amp;IF(Q43="N"," | Non-moving: review for disposal",""))</f>
        <v/>
      </c>
    </row>
    <row r="44" customFormat="false" ht="15" hidden="false" customHeight="false" outlineLevel="0" collapsed="false">
      <c r="A44" s="6"/>
      <c r="B44" s="6"/>
      <c r="C44" s="6"/>
      <c r="D44" s="19"/>
      <c r="E44" s="20"/>
      <c r="F44" s="19"/>
      <c r="G44" s="6"/>
      <c r="H44" s="6"/>
      <c r="I44" s="6"/>
      <c r="J44" s="19"/>
      <c r="K44" s="19"/>
      <c r="L44" s="21" t="str">
        <f aca="false">IF(OR(D44="",E44=""),"",D44*E44)</f>
        <v/>
      </c>
      <c r="M44" s="22" t="str">
        <f aca="false">IF(L44="","",IF(SUM($L$6:$L$205)=0,0,SUMIF($L$6:$L$205,"&gt;="&amp;L44)/SUM($L$6:$L$205)))</f>
        <v/>
      </c>
      <c r="N44" s="23" t="str">
        <f aca="false">IF(M44="","",IF(M44&lt;=Instructions!$C$19,"A",IF(M44&lt;=Instructions!$C$20,"B","C")))</f>
        <v/>
      </c>
      <c r="O44" s="24" t="str">
        <f aca="false">IF(OR(G44="",H44="",F44="",I44=""),"",ROUND((Instructions!$C$25*G44+Instructions!$C$26*H44+Instructions!$C$27*IF(F44&lt;=1,1,IF(F44&lt;=4,2,IF(F44&lt;=12,3,IF(F44&lt;=24,4,5))))+Instructions!$C$28*IF(I44="Yes",1,IF(I44="Partial",3,5)))/5*100,0))</f>
        <v/>
      </c>
      <c r="P44" s="23" t="str">
        <f aca="false">IF(O44="","",IF(OR(G44=5,O44&gt;=Instructions!$C$21),"V",IF(O44&gt;=Instructions!$C$22,"E","D")))</f>
        <v/>
      </c>
      <c r="Q44" s="24" t="str">
        <f aca="false">IF(J44="","",IF(J44&lt;=Instructions!$C$23,"F",IF(J44&lt;=Instructions!$C$24,"S","N")))</f>
        <v/>
      </c>
      <c r="R44" s="21" t="str">
        <f aca="false">IF(OR(K44="",E44=""),"",K44*E44)</f>
        <v/>
      </c>
      <c r="S44" s="7" t="str">
        <f aca="false">IF(OR(N44="",P44=""),"",INDEX(Instructions!$C$49:$E$51,MATCH(P44,Instructions!$B$49:$B$51,0),MATCH(N44,Instructions!$C$48:$E$48,0))&amp;IF(Q44="N"," | Non-moving: review for disposal",""))</f>
        <v/>
      </c>
    </row>
    <row r="45" customFormat="false" ht="15" hidden="false" customHeight="false" outlineLevel="0" collapsed="false">
      <c r="A45" s="6"/>
      <c r="B45" s="6"/>
      <c r="C45" s="6"/>
      <c r="D45" s="19"/>
      <c r="E45" s="20"/>
      <c r="F45" s="19"/>
      <c r="G45" s="6"/>
      <c r="H45" s="6"/>
      <c r="I45" s="6"/>
      <c r="J45" s="19"/>
      <c r="K45" s="19"/>
      <c r="L45" s="21" t="str">
        <f aca="false">IF(OR(D45="",E45=""),"",D45*E45)</f>
        <v/>
      </c>
      <c r="M45" s="22" t="str">
        <f aca="false">IF(L45="","",IF(SUM($L$6:$L$205)=0,0,SUMIF($L$6:$L$205,"&gt;="&amp;L45)/SUM($L$6:$L$205)))</f>
        <v/>
      </c>
      <c r="N45" s="23" t="str">
        <f aca="false">IF(M45="","",IF(M45&lt;=Instructions!$C$19,"A",IF(M45&lt;=Instructions!$C$20,"B","C")))</f>
        <v/>
      </c>
      <c r="O45" s="24" t="str">
        <f aca="false">IF(OR(G45="",H45="",F45="",I45=""),"",ROUND((Instructions!$C$25*G45+Instructions!$C$26*H45+Instructions!$C$27*IF(F45&lt;=1,1,IF(F45&lt;=4,2,IF(F45&lt;=12,3,IF(F45&lt;=24,4,5))))+Instructions!$C$28*IF(I45="Yes",1,IF(I45="Partial",3,5)))/5*100,0))</f>
        <v/>
      </c>
      <c r="P45" s="23" t="str">
        <f aca="false">IF(O45="","",IF(OR(G45=5,O45&gt;=Instructions!$C$21),"V",IF(O45&gt;=Instructions!$C$22,"E","D")))</f>
        <v/>
      </c>
      <c r="Q45" s="24" t="str">
        <f aca="false">IF(J45="","",IF(J45&lt;=Instructions!$C$23,"F",IF(J45&lt;=Instructions!$C$24,"S","N")))</f>
        <v/>
      </c>
      <c r="R45" s="21" t="str">
        <f aca="false">IF(OR(K45="",E45=""),"",K45*E45)</f>
        <v/>
      </c>
      <c r="S45" s="7" t="str">
        <f aca="false">IF(OR(N45="",P45=""),"",INDEX(Instructions!$C$49:$E$51,MATCH(P45,Instructions!$B$49:$B$51,0),MATCH(N45,Instructions!$C$48:$E$48,0))&amp;IF(Q45="N"," | Non-moving: review for disposal",""))</f>
        <v/>
      </c>
    </row>
    <row r="46" customFormat="false" ht="15" hidden="false" customHeight="false" outlineLevel="0" collapsed="false">
      <c r="A46" s="6"/>
      <c r="B46" s="6"/>
      <c r="C46" s="6"/>
      <c r="D46" s="19"/>
      <c r="E46" s="20"/>
      <c r="F46" s="19"/>
      <c r="G46" s="6"/>
      <c r="H46" s="6"/>
      <c r="I46" s="6"/>
      <c r="J46" s="19"/>
      <c r="K46" s="19"/>
      <c r="L46" s="21" t="str">
        <f aca="false">IF(OR(D46="",E46=""),"",D46*E46)</f>
        <v/>
      </c>
      <c r="M46" s="22" t="str">
        <f aca="false">IF(L46="","",IF(SUM($L$6:$L$205)=0,0,SUMIF($L$6:$L$205,"&gt;="&amp;L46)/SUM($L$6:$L$205)))</f>
        <v/>
      </c>
      <c r="N46" s="23" t="str">
        <f aca="false">IF(M46="","",IF(M46&lt;=Instructions!$C$19,"A",IF(M46&lt;=Instructions!$C$20,"B","C")))</f>
        <v/>
      </c>
      <c r="O46" s="24" t="str">
        <f aca="false">IF(OR(G46="",H46="",F46="",I46=""),"",ROUND((Instructions!$C$25*G46+Instructions!$C$26*H46+Instructions!$C$27*IF(F46&lt;=1,1,IF(F46&lt;=4,2,IF(F46&lt;=12,3,IF(F46&lt;=24,4,5))))+Instructions!$C$28*IF(I46="Yes",1,IF(I46="Partial",3,5)))/5*100,0))</f>
        <v/>
      </c>
      <c r="P46" s="23" t="str">
        <f aca="false">IF(O46="","",IF(OR(G46=5,O46&gt;=Instructions!$C$21),"V",IF(O46&gt;=Instructions!$C$22,"E","D")))</f>
        <v/>
      </c>
      <c r="Q46" s="24" t="str">
        <f aca="false">IF(J46="","",IF(J46&lt;=Instructions!$C$23,"F",IF(J46&lt;=Instructions!$C$24,"S","N")))</f>
        <v/>
      </c>
      <c r="R46" s="21" t="str">
        <f aca="false">IF(OR(K46="",E46=""),"",K46*E46)</f>
        <v/>
      </c>
      <c r="S46" s="7" t="str">
        <f aca="false">IF(OR(N46="",P46=""),"",INDEX(Instructions!$C$49:$E$51,MATCH(P46,Instructions!$B$49:$B$51,0),MATCH(N46,Instructions!$C$48:$E$48,0))&amp;IF(Q46="N"," | Non-moving: review for disposal",""))</f>
        <v/>
      </c>
    </row>
    <row r="47" customFormat="false" ht="15" hidden="false" customHeight="false" outlineLevel="0" collapsed="false">
      <c r="A47" s="6"/>
      <c r="B47" s="6"/>
      <c r="C47" s="6"/>
      <c r="D47" s="19"/>
      <c r="E47" s="20"/>
      <c r="F47" s="19"/>
      <c r="G47" s="6"/>
      <c r="H47" s="6"/>
      <c r="I47" s="6"/>
      <c r="J47" s="19"/>
      <c r="K47" s="19"/>
      <c r="L47" s="21" t="str">
        <f aca="false">IF(OR(D47="",E47=""),"",D47*E47)</f>
        <v/>
      </c>
      <c r="M47" s="22" t="str">
        <f aca="false">IF(L47="","",IF(SUM($L$6:$L$205)=0,0,SUMIF($L$6:$L$205,"&gt;="&amp;L47)/SUM($L$6:$L$205)))</f>
        <v/>
      </c>
      <c r="N47" s="23" t="str">
        <f aca="false">IF(M47="","",IF(M47&lt;=Instructions!$C$19,"A",IF(M47&lt;=Instructions!$C$20,"B","C")))</f>
        <v/>
      </c>
      <c r="O47" s="24" t="str">
        <f aca="false">IF(OR(G47="",H47="",F47="",I47=""),"",ROUND((Instructions!$C$25*G47+Instructions!$C$26*H47+Instructions!$C$27*IF(F47&lt;=1,1,IF(F47&lt;=4,2,IF(F47&lt;=12,3,IF(F47&lt;=24,4,5))))+Instructions!$C$28*IF(I47="Yes",1,IF(I47="Partial",3,5)))/5*100,0))</f>
        <v/>
      </c>
      <c r="P47" s="23" t="str">
        <f aca="false">IF(O47="","",IF(OR(G47=5,O47&gt;=Instructions!$C$21),"V",IF(O47&gt;=Instructions!$C$22,"E","D")))</f>
        <v/>
      </c>
      <c r="Q47" s="24" t="str">
        <f aca="false">IF(J47="","",IF(J47&lt;=Instructions!$C$23,"F",IF(J47&lt;=Instructions!$C$24,"S","N")))</f>
        <v/>
      </c>
      <c r="R47" s="21" t="str">
        <f aca="false">IF(OR(K47="",E47=""),"",K47*E47)</f>
        <v/>
      </c>
      <c r="S47" s="7" t="str">
        <f aca="false">IF(OR(N47="",P47=""),"",INDEX(Instructions!$C$49:$E$51,MATCH(P47,Instructions!$B$49:$B$51,0),MATCH(N47,Instructions!$C$48:$E$48,0))&amp;IF(Q47="N"," | Non-moving: review for disposal",""))</f>
        <v/>
      </c>
    </row>
    <row r="48" customFormat="false" ht="15" hidden="false" customHeight="false" outlineLevel="0" collapsed="false">
      <c r="A48" s="6"/>
      <c r="B48" s="6"/>
      <c r="C48" s="6"/>
      <c r="D48" s="19"/>
      <c r="E48" s="20"/>
      <c r="F48" s="19"/>
      <c r="G48" s="6"/>
      <c r="H48" s="6"/>
      <c r="I48" s="6"/>
      <c r="J48" s="19"/>
      <c r="K48" s="19"/>
      <c r="L48" s="21" t="str">
        <f aca="false">IF(OR(D48="",E48=""),"",D48*E48)</f>
        <v/>
      </c>
      <c r="M48" s="22" t="str">
        <f aca="false">IF(L48="","",IF(SUM($L$6:$L$205)=0,0,SUMIF($L$6:$L$205,"&gt;="&amp;L48)/SUM($L$6:$L$205)))</f>
        <v/>
      </c>
      <c r="N48" s="23" t="str">
        <f aca="false">IF(M48="","",IF(M48&lt;=Instructions!$C$19,"A",IF(M48&lt;=Instructions!$C$20,"B","C")))</f>
        <v/>
      </c>
      <c r="O48" s="24" t="str">
        <f aca="false">IF(OR(G48="",H48="",F48="",I48=""),"",ROUND((Instructions!$C$25*G48+Instructions!$C$26*H48+Instructions!$C$27*IF(F48&lt;=1,1,IF(F48&lt;=4,2,IF(F48&lt;=12,3,IF(F48&lt;=24,4,5))))+Instructions!$C$28*IF(I48="Yes",1,IF(I48="Partial",3,5)))/5*100,0))</f>
        <v/>
      </c>
      <c r="P48" s="23" t="str">
        <f aca="false">IF(O48="","",IF(OR(G48=5,O48&gt;=Instructions!$C$21),"V",IF(O48&gt;=Instructions!$C$22,"E","D")))</f>
        <v/>
      </c>
      <c r="Q48" s="24" t="str">
        <f aca="false">IF(J48="","",IF(J48&lt;=Instructions!$C$23,"F",IF(J48&lt;=Instructions!$C$24,"S","N")))</f>
        <v/>
      </c>
      <c r="R48" s="21" t="str">
        <f aca="false">IF(OR(K48="",E48=""),"",K48*E48)</f>
        <v/>
      </c>
      <c r="S48" s="7" t="str">
        <f aca="false">IF(OR(N48="",P48=""),"",INDEX(Instructions!$C$49:$E$51,MATCH(P48,Instructions!$B$49:$B$51,0),MATCH(N48,Instructions!$C$48:$E$48,0))&amp;IF(Q48="N"," | Non-moving: review for disposal",""))</f>
        <v/>
      </c>
    </row>
    <row r="49" customFormat="false" ht="15" hidden="false" customHeight="false" outlineLevel="0" collapsed="false">
      <c r="A49" s="6"/>
      <c r="B49" s="6"/>
      <c r="C49" s="6"/>
      <c r="D49" s="19"/>
      <c r="E49" s="20"/>
      <c r="F49" s="19"/>
      <c r="G49" s="6"/>
      <c r="H49" s="6"/>
      <c r="I49" s="6"/>
      <c r="J49" s="19"/>
      <c r="K49" s="19"/>
      <c r="L49" s="21" t="str">
        <f aca="false">IF(OR(D49="",E49=""),"",D49*E49)</f>
        <v/>
      </c>
      <c r="M49" s="22" t="str">
        <f aca="false">IF(L49="","",IF(SUM($L$6:$L$205)=0,0,SUMIF($L$6:$L$205,"&gt;="&amp;L49)/SUM($L$6:$L$205)))</f>
        <v/>
      </c>
      <c r="N49" s="23" t="str">
        <f aca="false">IF(M49="","",IF(M49&lt;=Instructions!$C$19,"A",IF(M49&lt;=Instructions!$C$20,"B","C")))</f>
        <v/>
      </c>
      <c r="O49" s="24" t="str">
        <f aca="false">IF(OR(G49="",H49="",F49="",I49=""),"",ROUND((Instructions!$C$25*G49+Instructions!$C$26*H49+Instructions!$C$27*IF(F49&lt;=1,1,IF(F49&lt;=4,2,IF(F49&lt;=12,3,IF(F49&lt;=24,4,5))))+Instructions!$C$28*IF(I49="Yes",1,IF(I49="Partial",3,5)))/5*100,0))</f>
        <v/>
      </c>
      <c r="P49" s="23" t="str">
        <f aca="false">IF(O49="","",IF(OR(G49=5,O49&gt;=Instructions!$C$21),"V",IF(O49&gt;=Instructions!$C$22,"E","D")))</f>
        <v/>
      </c>
      <c r="Q49" s="24" t="str">
        <f aca="false">IF(J49="","",IF(J49&lt;=Instructions!$C$23,"F",IF(J49&lt;=Instructions!$C$24,"S","N")))</f>
        <v/>
      </c>
      <c r="R49" s="21" t="str">
        <f aca="false">IF(OR(K49="",E49=""),"",K49*E49)</f>
        <v/>
      </c>
      <c r="S49" s="7" t="str">
        <f aca="false">IF(OR(N49="",P49=""),"",INDEX(Instructions!$C$49:$E$51,MATCH(P49,Instructions!$B$49:$B$51,0),MATCH(N49,Instructions!$C$48:$E$48,0))&amp;IF(Q49="N"," | Non-moving: review for disposal",""))</f>
        <v/>
      </c>
    </row>
    <row r="50" customFormat="false" ht="15" hidden="false" customHeight="false" outlineLevel="0" collapsed="false">
      <c r="A50" s="6"/>
      <c r="B50" s="6"/>
      <c r="C50" s="6"/>
      <c r="D50" s="19"/>
      <c r="E50" s="20"/>
      <c r="F50" s="19"/>
      <c r="G50" s="6"/>
      <c r="H50" s="6"/>
      <c r="I50" s="6"/>
      <c r="J50" s="19"/>
      <c r="K50" s="19"/>
      <c r="L50" s="21" t="str">
        <f aca="false">IF(OR(D50="",E50=""),"",D50*E50)</f>
        <v/>
      </c>
      <c r="M50" s="22" t="str">
        <f aca="false">IF(L50="","",IF(SUM($L$6:$L$205)=0,0,SUMIF($L$6:$L$205,"&gt;="&amp;L50)/SUM($L$6:$L$205)))</f>
        <v/>
      </c>
      <c r="N50" s="23" t="str">
        <f aca="false">IF(M50="","",IF(M50&lt;=Instructions!$C$19,"A",IF(M50&lt;=Instructions!$C$20,"B","C")))</f>
        <v/>
      </c>
      <c r="O50" s="24" t="str">
        <f aca="false">IF(OR(G50="",H50="",F50="",I50=""),"",ROUND((Instructions!$C$25*G50+Instructions!$C$26*H50+Instructions!$C$27*IF(F50&lt;=1,1,IF(F50&lt;=4,2,IF(F50&lt;=12,3,IF(F50&lt;=24,4,5))))+Instructions!$C$28*IF(I50="Yes",1,IF(I50="Partial",3,5)))/5*100,0))</f>
        <v/>
      </c>
      <c r="P50" s="23" t="str">
        <f aca="false">IF(O50="","",IF(OR(G50=5,O50&gt;=Instructions!$C$21),"V",IF(O50&gt;=Instructions!$C$22,"E","D")))</f>
        <v/>
      </c>
      <c r="Q50" s="24" t="str">
        <f aca="false">IF(J50="","",IF(J50&lt;=Instructions!$C$23,"F",IF(J50&lt;=Instructions!$C$24,"S","N")))</f>
        <v/>
      </c>
      <c r="R50" s="21" t="str">
        <f aca="false">IF(OR(K50="",E50=""),"",K50*E50)</f>
        <v/>
      </c>
      <c r="S50" s="7" t="str">
        <f aca="false">IF(OR(N50="",P50=""),"",INDEX(Instructions!$C$49:$E$51,MATCH(P50,Instructions!$B$49:$B$51,0),MATCH(N50,Instructions!$C$48:$E$48,0))&amp;IF(Q50="N"," | Non-moving: review for disposal",""))</f>
        <v/>
      </c>
    </row>
    <row r="51" customFormat="false" ht="15" hidden="false" customHeight="false" outlineLevel="0" collapsed="false">
      <c r="A51" s="6"/>
      <c r="B51" s="6"/>
      <c r="C51" s="6"/>
      <c r="D51" s="19"/>
      <c r="E51" s="20"/>
      <c r="F51" s="19"/>
      <c r="G51" s="6"/>
      <c r="H51" s="6"/>
      <c r="I51" s="6"/>
      <c r="J51" s="19"/>
      <c r="K51" s="19"/>
      <c r="L51" s="21" t="str">
        <f aca="false">IF(OR(D51="",E51=""),"",D51*E51)</f>
        <v/>
      </c>
      <c r="M51" s="22" t="str">
        <f aca="false">IF(L51="","",IF(SUM($L$6:$L$205)=0,0,SUMIF($L$6:$L$205,"&gt;="&amp;L51)/SUM($L$6:$L$205)))</f>
        <v/>
      </c>
      <c r="N51" s="23" t="str">
        <f aca="false">IF(M51="","",IF(M51&lt;=Instructions!$C$19,"A",IF(M51&lt;=Instructions!$C$20,"B","C")))</f>
        <v/>
      </c>
      <c r="O51" s="24" t="str">
        <f aca="false">IF(OR(G51="",H51="",F51="",I51=""),"",ROUND((Instructions!$C$25*G51+Instructions!$C$26*H51+Instructions!$C$27*IF(F51&lt;=1,1,IF(F51&lt;=4,2,IF(F51&lt;=12,3,IF(F51&lt;=24,4,5))))+Instructions!$C$28*IF(I51="Yes",1,IF(I51="Partial",3,5)))/5*100,0))</f>
        <v/>
      </c>
      <c r="P51" s="23" t="str">
        <f aca="false">IF(O51="","",IF(OR(G51=5,O51&gt;=Instructions!$C$21),"V",IF(O51&gt;=Instructions!$C$22,"E","D")))</f>
        <v/>
      </c>
      <c r="Q51" s="24" t="str">
        <f aca="false">IF(J51="","",IF(J51&lt;=Instructions!$C$23,"F",IF(J51&lt;=Instructions!$C$24,"S","N")))</f>
        <v/>
      </c>
      <c r="R51" s="21" t="str">
        <f aca="false">IF(OR(K51="",E51=""),"",K51*E51)</f>
        <v/>
      </c>
      <c r="S51" s="7" t="str">
        <f aca="false">IF(OR(N51="",P51=""),"",INDEX(Instructions!$C$49:$E$51,MATCH(P51,Instructions!$B$49:$B$51,0),MATCH(N51,Instructions!$C$48:$E$48,0))&amp;IF(Q51="N"," | Non-moving: review for disposal",""))</f>
        <v/>
      </c>
    </row>
    <row r="52" customFormat="false" ht="15" hidden="false" customHeight="false" outlineLevel="0" collapsed="false">
      <c r="A52" s="6"/>
      <c r="B52" s="6"/>
      <c r="C52" s="6"/>
      <c r="D52" s="19"/>
      <c r="E52" s="20"/>
      <c r="F52" s="19"/>
      <c r="G52" s="6"/>
      <c r="H52" s="6"/>
      <c r="I52" s="6"/>
      <c r="J52" s="19"/>
      <c r="K52" s="19"/>
      <c r="L52" s="21" t="str">
        <f aca="false">IF(OR(D52="",E52=""),"",D52*E52)</f>
        <v/>
      </c>
      <c r="M52" s="22" t="str">
        <f aca="false">IF(L52="","",IF(SUM($L$6:$L$205)=0,0,SUMIF($L$6:$L$205,"&gt;="&amp;L52)/SUM($L$6:$L$205)))</f>
        <v/>
      </c>
      <c r="N52" s="23" t="str">
        <f aca="false">IF(M52="","",IF(M52&lt;=Instructions!$C$19,"A",IF(M52&lt;=Instructions!$C$20,"B","C")))</f>
        <v/>
      </c>
      <c r="O52" s="24" t="str">
        <f aca="false">IF(OR(G52="",H52="",F52="",I52=""),"",ROUND((Instructions!$C$25*G52+Instructions!$C$26*H52+Instructions!$C$27*IF(F52&lt;=1,1,IF(F52&lt;=4,2,IF(F52&lt;=12,3,IF(F52&lt;=24,4,5))))+Instructions!$C$28*IF(I52="Yes",1,IF(I52="Partial",3,5)))/5*100,0))</f>
        <v/>
      </c>
      <c r="P52" s="23" t="str">
        <f aca="false">IF(O52="","",IF(OR(G52=5,O52&gt;=Instructions!$C$21),"V",IF(O52&gt;=Instructions!$C$22,"E","D")))</f>
        <v/>
      </c>
      <c r="Q52" s="24" t="str">
        <f aca="false">IF(J52="","",IF(J52&lt;=Instructions!$C$23,"F",IF(J52&lt;=Instructions!$C$24,"S","N")))</f>
        <v/>
      </c>
      <c r="R52" s="21" t="str">
        <f aca="false">IF(OR(K52="",E52=""),"",K52*E52)</f>
        <v/>
      </c>
      <c r="S52" s="7" t="str">
        <f aca="false">IF(OR(N52="",P52=""),"",INDEX(Instructions!$C$49:$E$51,MATCH(P52,Instructions!$B$49:$B$51,0),MATCH(N52,Instructions!$C$48:$E$48,0))&amp;IF(Q52="N"," | Non-moving: review for disposal",""))</f>
        <v/>
      </c>
    </row>
    <row r="53" customFormat="false" ht="15" hidden="false" customHeight="false" outlineLevel="0" collapsed="false">
      <c r="A53" s="6"/>
      <c r="B53" s="6"/>
      <c r="C53" s="6"/>
      <c r="D53" s="19"/>
      <c r="E53" s="20"/>
      <c r="F53" s="19"/>
      <c r="G53" s="6"/>
      <c r="H53" s="6"/>
      <c r="I53" s="6"/>
      <c r="J53" s="19"/>
      <c r="K53" s="19"/>
      <c r="L53" s="21" t="str">
        <f aca="false">IF(OR(D53="",E53=""),"",D53*E53)</f>
        <v/>
      </c>
      <c r="M53" s="22" t="str">
        <f aca="false">IF(L53="","",IF(SUM($L$6:$L$205)=0,0,SUMIF($L$6:$L$205,"&gt;="&amp;L53)/SUM($L$6:$L$205)))</f>
        <v/>
      </c>
      <c r="N53" s="23" t="str">
        <f aca="false">IF(M53="","",IF(M53&lt;=Instructions!$C$19,"A",IF(M53&lt;=Instructions!$C$20,"B","C")))</f>
        <v/>
      </c>
      <c r="O53" s="24" t="str">
        <f aca="false">IF(OR(G53="",H53="",F53="",I53=""),"",ROUND((Instructions!$C$25*G53+Instructions!$C$26*H53+Instructions!$C$27*IF(F53&lt;=1,1,IF(F53&lt;=4,2,IF(F53&lt;=12,3,IF(F53&lt;=24,4,5))))+Instructions!$C$28*IF(I53="Yes",1,IF(I53="Partial",3,5)))/5*100,0))</f>
        <v/>
      </c>
      <c r="P53" s="23" t="str">
        <f aca="false">IF(O53="","",IF(OR(G53=5,O53&gt;=Instructions!$C$21),"V",IF(O53&gt;=Instructions!$C$22,"E","D")))</f>
        <v/>
      </c>
      <c r="Q53" s="24" t="str">
        <f aca="false">IF(J53="","",IF(J53&lt;=Instructions!$C$23,"F",IF(J53&lt;=Instructions!$C$24,"S","N")))</f>
        <v/>
      </c>
      <c r="R53" s="21" t="str">
        <f aca="false">IF(OR(K53="",E53=""),"",K53*E53)</f>
        <v/>
      </c>
      <c r="S53" s="7" t="str">
        <f aca="false">IF(OR(N53="",P53=""),"",INDEX(Instructions!$C$49:$E$51,MATCH(P53,Instructions!$B$49:$B$51,0),MATCH(N53,Instructions!$C$48:$E$48,0))&amp;IF(Q53="N"," | Non-moving: review for disposal",""))</f>
        <v/>
      </c>
    </row>
    <row r="54" customFormat="false" ht="15" hidden="false" customHeight="false" outlineLevel="0" collapsed="false">
      <c r="A54" s="6"/>
      <c r="B54" s="6"/>
      <c r="C54" s="6"/>
      <c r="D54" s="19"/>
      <c r="E54" s="20"/>
      <c r="F54" s="19"/>
      <c r="G54" s="6"/>
      <c r="H54" s="6"/>
      <c r="I54" s="6"/>
      <c r="J54" s="19"/>
      <c r="K54" s="19"/>
      <c r="L54" s="21" t="str">
        <f aca="false">IF(OR(D54="",E54=""),"",D54*E54)</f>
        <v/>
      </c>
      <c r="M54" s="22" t="str">
        <f aca="false">IF(L54="","",IF(SUM($L$6:$L$205)=0,0,SUMIF($L$6:$L$205,"&gt;="&amp;L54)/SUM($L$6:$L$205)))</f>
        <v/>
      </c>
      <c r="N54" s="23" t="str">
        <f aca="false">IF(M54="","",IF(M54&lt;=Instructions!$C$19,"A",IF(M54&lt;=Instructions!$C$20,"B","C")))</f>
        <v/>
      </c>
      <c r="O54" s="24" t="str">
        <f aca="false">IF(OR(G54="",H54="",F54="",I54=""),"",ROUND((Instructions!$C$25*G54+Instructions!$C$26*H54+Instructions!$C$27*IF(F54&lt;=1,1,IF(F54&lt;=4,2,IF(F54&lt;=12,3,IF(F54&lt;=24,4,5))))+Instructions!$C$28*IF(I54="Yes",1,IF(I54="Partial",3,5)))/5*100,0))</f>
        <v/>
      </c>
      <c r="P54" s="23" t="str">
        <f aca="false">IF(O54="","",IF(OR(G54=5,O54&gt;=Instructions!$C$21),"V",IF(O54&gt;=Instructions!$C$22,"E","D")))</f>
        <v/>
      </c>
      <c r="Q54" s="24" t="str">
        <f aca="false">IF(J54="","",IF(J54&lt;=Instructions!$C$23,"F",IF(J54&lt;=Instructions!$C$24,"S","N")))</f>
        <v/>
      </c>
      <c r="R54" s="21" t="str">
        <f aca="false">IF(OR(K54="",E54=""),"",K54*E54)</f>
        <v/>
      </c>
      <c r="S54" s="7" t="str">
        <f aca="false">IF(OR(N54="",P54=""),"",INDEX(Instructions!$C$49:$E$51,MATCH(P54,Instructions!$B$49:$B$51,0),MATCH(N54,Instructions!$C$48:$E$48,0))&amp;IF(Q54="N"," | Non-moving: review for disposal",""))</f>
        <v/>
      </c>
    </row>
    <row r="55" customFormat="false" ht="15" hidden="false" customHeight="false" outlineLevel="0" collapsed="false">
      <c r="A55" s="6"/>
      <c r="B55" s="6"/>
      <c r="C55" s="6"/>
      <c r="D55" s="19"/>
      <c r="E55" s="20"/>
      <c r="F55" s="19"/>
      <c r="G55" s="6"/>
      <c r="H55" s="6"/>
      <c r="I55" s="6"/>
      <c r="J55" s="19"/>
      <c r="K55" s="19"/>
      <c r="L55" s="21" t="str">
        <f aca="false">IF(OR(D55="",E55=""),"",D55*E55)</f>
        <v/>
      </c>
      <c r="M55" s="22" t="str">
        <f aca="false">IF(L55="","",IF(SUM($L$6:$L$205)=0,0,SUMIF($L$6:$L$205,"&gt;="&amp;L55)/SUM($L$6:$L$205)))</f>
        <v/>
      </c>
      <c r="N55" s="23" t="str">
        <f aca="false">IF(M55="","",IF(M55&lt;=Instructions!$C$19,"A",IF(M55&lt;=Instructions!$C$20,"B","C")))</f>
        <v/>
      </c>
      <c r="O55" s="24" t="str">
        <f aca="false">IF(OR(G55="",H55="",F55="",I55=""),"",ROUND((Instructions!$C$25*G55+Instructions!$C$26*H55+Instructions!$C$27*IF(F55&lt;=1,1,IF(F55&lt;=4,2,IF(F55&lt;=12,3,IF(F55&lt;=24,4,5))))+Instructions!$C$28*IF(I55="Yes",1,IF(I55="Partial",3,5)))/5*100,0))</f>
        <v/>
      </c>
      <c r="P55" s="23" t="str">
        <f aca="false">IF(O55="","",IF(OR(G55=5,O55&gt;=Instructions!$C$21),"V",IF(O55&gt;=Instructions!$C$22,"E","D")))</f>
        <v/>
      </c>
      <c r="Q55" s="24" t="str">
        <f aca="false">IF(J55="","",IF(J55&lt;=Instructions!$C$23,"F",IF(J55&lt;=Instructions!$C$24,"S","N")))</f>
        <v/>
      </c>
      <c r="R55" s="21" t="str">
        <f aca="false">IF(OR(K55="",E55=""),"",K55*E55)</f>
        <v/>
      </c>
      <c r="S55" s="7" t="str">
        <f aca="false">IF(OR(N55="",P55=""),"",INDEX(Instructions!$C$49:$E$51,MATCH(P55,Instructions!$B$49:$B$51,0),MATCH(N55,Instructions!$C$48:$E$48,0))&amp;IF(Q55="N"," | Non-moving: review for disposal",""))</f>
        <v/>
      </c>
    </row>
    <row r="56" customFormat="false" ht="15" hidden="false" customHeight="false" outlineLevel="0" collapsed="false">
      <c r="A56" s="6"/>
      <c r="B56" s="6"/>
      <c r="C56" s="6"/>
      <c r="D56" s="19"/>
      <c r="E56" s="20"/>
      <c r="F56" s="19"/>
      <c r="G56" s="6"/>
      <c r="H56" s="6"/>
      <c r="I56" s="6"/>
      <c r="J56" s="19"/>
      <c r="K56" s="19"/>
      <c r="L56" s="21" t="str">
        <f aca="false">IF(OR(D56="",E56=""),"",D56*E56)</f>
        <v/>
      </c>
      <c r="M56" s="22" t="str">
        <f aca="false">IF(L56="","",IF(SUM($L$6:$L$205)=0,0,SUMIF($L$6:$L$205,"&gt;="&amp;L56)/SUM($L$6:$L$205)))</f>
        <v/>
      </c>
      <c r="N56" s="23" t="str">
        <f aca="false">IF(M56="","",IF(M56&lt;=Instructions!$C$19,"A",IF(M56&lt;=Instructions!$C$20,"B","C")))</f>
        <v/>
      </c>
      <c r="O56" s="24" t="str">
        <f aca="false">IF(OR(G56="",H56="",F56="",I56=""),"",ROUND((Instructions!$C$25*G56+Instructions!$C$26*H56+Instructions!$C$27*IF(F56&lt;=1,1,IF(F56&lt;=4,2,IF(F56&lt;=12,3,IF(F56&lt;=24,4,5))))+Instructions!$C$28*IF(I56="Yes",1,IF(I56="Partial",3,5)))/5*100,0))</f>
        <v/>
      </c>
      <c r="P56" s="23" t="str">
        <f aca="false">IF(O56="","",IF(OR(G56=5,O56&gt;=Instructions!$C$21),"V",IF(O56&gt;=Instructions!$C$22,"E","D")))</f>
        <v/>
      </c>
      <c r="Q56" s="24" t="str">
        <f aca="false">IF(J56="","",IF(J56&lt;=Instructions!$C$23,"F",IF(J56&lt;=Instructions!$C$24,"S","N")))</f>
        <v/>
      </c>
      <c r="R56" s="21" t="str">
        <f aca="false">IF(OR(K56="",E56=""),"",K56*E56)</f>
        <v/>
      </c>
      <c r="S56" s="7" t="str">
        <f aca="false">IF(OR(N56="",P56=""),"",INDEX(Instructions!$C$49:$E$51,MATCH(P56,Instructions!$B$49:$B$51,0),MATCH(N56,Instructions!$C$48:$E$48,0))&amp;IF(Q56="N"," | Non-moving: review for disposal",""))</f>
        <v/>
      </c>
    </row>
    <row r="57" customFormat="false" ht="15" hidden="false" customHeight="false" outlineLevel="0" collapsed="false">
      <c r="A57" s="6"/>
      <c r="B57" s="6"/>
      <c r="C57" s="6"/>
      <c r="D57" s="19"/>
      <c r="E57" s="20"/>
      <c r="F57" s="19"/>
      <c r="G57" s="6"/>
      <c r="H57" s="6"/>
      <c r="I57" s="6"/>
      <c r="J57" s="19"/>
      <c r="K57" s="19"/>
      <c r="L57" s="21" t="str">
        <f aca="false">IF(OR(D57="",E57=""),"",D57*E57)</f>
        <v/>
      </c>
      <c r="M57" s="22" t="str">
        <f aca="false">IF(L57="","",IF(SUM($L$6:$L$205)=0,0,SUMIF($L$6:$L$205,"&gt;="&amp;L57)/SUM($L$6:$L$205)))</f>
        <v/>
      </c>
      <c r="N57" s="23" t="str">
        <f aca="false">IF(M57="","",IF(M57&lt;=Instructions!$C$19,"A",IF(M57&lt;=Instructions!$C$20,"B","C")))</f>
        <v/>
      </c>
      <c r="O57" s="24" t="str">
        <f aca="false">IF(OR(G57="",H57="",F57="",I57=""),"",ROUND((Instructions!$C$25*G57+Instructions!$C$26*H57+Instructions!$C$27*IF(F57&lt;=1,1,IF(F57&lt;=4,2,IF(F57&lt;=12,3,IF(F57&lt;=24,4,5))))+Instructions!$C$28*IF(I57="Yes",1,IF(I57="Partial",3,5)))/5*100,0))</f>
        <v/>
      </c>
      <c r="P57" s="23" t="str">
        <f aca="false">IF(O57="","",IF(OR(G57=5,O57&gt;=Instructions!$C$21),"V",IF(O57&gt;=Instructions!$C$22,"E","D")))</f>
        <v/>
      </c>
      <c r="Q57" s="24" t="str">
        <f aca="false">IF(J57="","",IF(J57&lt;=Instructions!$C$23,"F",IF(J57&lt;=Instructions!$C$24,"S","N")))</f>
        <v/>
      </c>
      <c r="R57" s="21" t="str">
        <f aca="false">IF(OR(K57="",E57=""),"",K57*E57)</f>
        <v/>
      </c>
      <c r="S57" s="7" t="str">
        <f aca="false">IF(OR(N57="",P57=""),"",INDEX(Instructions!$C$49:$E$51,MATCH(P57,Instructions!$B$49:$B$51,0),MATCH(N57,Instructions!$C$48:$E$48,0))&amp;IF(Q57="N"," | Non-moving: review for disposal",""))</f>
        <v/>
      </c>
    </row>
    <row r="58" customFormat="false" ht="15" hidden="false" customHeight="false" outlineLevel="0" collapsed="false">
      <c r="A58" s="6"/>
      <c r="B58" s="6"/>
      <c r="C58" s="6"/>
      <c r="D58" s="19"/>
      <c r="E58" s="20"/>
      <c r="F58" s="19"/>
      <c r="G58" s="6"/>
      <c r="H58" s="6"/>
      <c r="I58" s="6"/>
      <c r="J58" s="19"/>
      <c r="K58" s="19"/>
      <c r="L58" s="21" t="str">
        <f aca="false">IF(OR(D58="",E58=""),"",D58*E58)</f>
        <v/>
      </c>
      <c r="M58" s="22" t="str">
        <f aca="false">IF(L58="","",IF(SUM($L$6:$L$205)=0,0,SUMIF($L$6:$L$205,"&gt;="&amp;L58)/SUM($L$6:$L$205)))</f>
        <v/>
      </c>
      <c r="N58" s="23" t="str">
        <f aca="false">IF(M58="","",IF(M58&lt;=Instructions!$C$19,"A",IF(M58&lt;=Instructions!$C$20,"B","C")))</f>
        <v/>
      </c>
      <c r="O58" s="24" t="str">
        <f aca="false">IF(OR(G58="",H58="",F58="",I58=""),"",ROUND((Instructions!$C$25*G58+Instructions!$C$26*H58+Instructions!$C$27*IF(F58&lt;=1,1,IF(F58&lt;=4,2,IF(F58&lt;=12,3,IF(F58&lt;=24,4,5))))+Instructions!$C$28*IF(I58="Yes",1,IF(I58="Partial",3,5)))/5*100,0))</f>
        <v/>
      </c>
      <c r="P58" s="23" t="str">
        <f aca="false">IF(O58="","",IF(OR(G58=5,O58&gt;=Instructions!$C$21),"V",IF(O58&gt;=Instructions!$C$22,"E","D")))</f>
        <v/>
      </c>
      <c r="Q58" s="24" t="str">
        <f aca="false">IF(J58="","",IF(J58&lt;=Instructions!$C$23,"F",IF(J58&lt;=Instructions!$C$24,"S","N")))</f>
        <v/>
      </c>
      <c r="R58" s="21" t="str">
        <f aca="false">IF(OR(K58="",E58=""),"",K58*E58)</f>
        <v/>
      </c>
      <c r="S58" s="7" t="str">
        <f aca="false">IF(OR(N58="",P58=""),"",INDEX(Instructions!$C$49:$E$51,MATCH(P58,Instructions!$B$49:$B$51,0),MATCH(N58,Instructions!$C$48:$E$48,0))&amp;IF(Q58="N"," | Non-moving: review for disposal",""))</f>
        <v/>
      </c>
    </row>
    <row r="59" customFormat="false" ht="15" hidden="false" customHeight="false" outlineLevel="0" collapsed="false">
      <c r="A59" s="6"/>
      <c r="B59" s="6"/>
      <c r="C59" s="6"/>
      <c r="D59" s="19"/>
      <c r="E59" s="20"/>
      <c r="F59" s="19"/>
      <c r="G59" s="6"/>
      <c r="H59" s="6"/>
      <c r="I59" s="6"/>
      <c r="J59" s="19"/>
      <c r="K59" s="19"/>
      <c r="L59" s="21" t="str">
        <f aca="false">IF(OR(D59="",E59=""),"",D59*E59)</f>
        <v/>
      </c>
      <c r="M59" s="22" t="str">
        <f aca="false">IF(L59="","",IF(SUM($L$6:$L$205)=0,0,SUMIF($L$6:$L$205,"&gt;="&amp;L59)/SUM($L$6:$L$205)))</f>
        <v/>
      </c>
      <c r="N59" s="23" t="str">
        <f aca="false">IF(M59="","",IF(M59&lt;=Instructions!$C$19,"A",IF(M59&lt;=Instructions!$C$20,"B","C")))</f>
        <v/>
      </c>
      <c r="O59" s="24" t="str">
        <f aca="false">IF(OR(G59="",H59="",F59="",I59=""),"",ROUND((Instructions!$C$25*G59+Instructions!$C$26*H59+Instructions!$C$27*IF(F59&lt;=1,1,IF(F59&lt;=4,2,IF(F59&lt;=12,3,IF(F59&lt;=24,4,5))))+Instructions!$C$28*IF(I59="Yes",1,IF(I59="Partial",3,5)))/5*100,0))</f>
        <v/>
      </c>
      <c r="P59" s="23" t="str">
        <f aca="false">IF(O59="","",IF(OR(G59=5,O59&gt;=Instructions!$C$21),"V",IF(O59&gt;=Instructions!$C$22,"E","D")))</f>
        <v/>
      </c>
      <c r="Q59" s="24" t="str">
        <f aca="false">IF(J59="","",IF(J59&lt;=Instructions!$C$23,"F",IF(J59&lt;=Instructions!$C$24,"S","N")))</f>
        <v/>
      </c>
      <c r="R59" s="21" t="str">
        <f aca="false">IF(OR(K59="",E59=""),"",K59*E59)</f>
        <v/>
      </c>
      <c r="S59" s="7" t="str">
        <f aca="false">IF(OR(N59="",P59=""),"",INDEX(Instructions!$C$49:$E$51,MATCH(P59,Instructions!$B$49:$B$51,0),MATCH(N59,Instructions!$C$48:$E$48,0))&amp;IF(Q59="N"," | Non-moving: review for disposal",""))</f>
        <v/>
      </c>
    </row>
    <row r="60" customFormat="false" ht="15" hidden="false" customHeight="false" outlineLevel="0" collapsed="false">
      <c r="A60" s="6"/>
      <c r="B60" s="6"/>
      <c r="C60" s="6"/>
      <c r="D60" s="19"/>
      <c r="E60" s="20"/>
      <c r="F60" s="19"/>
      <c r="G60" s="6"/>
      <c r="H60" s="6"/>
      <c r="I60" s="6"/>
      <c r="J60" s="19"/>
      <c r="K60" s="19"/>
      <c r="L60" s="21" t="str">
        <f aca="false">IF(OR(D60="",E60=""),"",D60*E60)</f>
        <v/>
      </c>
      <c r="M60" s="22" t="str">
        <f aca="false">IF(L60="","",IF(SUM($L$6:$L$205)=0,0,SUMIF($L$6:$L$205,"&gt;="&amp;L60)/SUM($L$6:$L$205)))</f>
        <v/>
      </c>
      <c r="N60" s="23" t="str">
        <f aca="false">IF(M60="","",IF(M60&lt;=Instructions!$C$19,"A",IF(M60&lt;=Instructions!$C$20,"B","C")))</f>
        <v/>
      </c>
      <c r="O60" s="24" t="str">
        <f aca="false">IF(OR(G60="",H60="",F60="",I60=""),"",ROUND((Instructions!$C$25*G60+Instructions!$C$26*H60+Instructions!$C$27*IF(F60&lt;=1,1,IF(F60&lt;=4,2,IF(F60&lt;=12,3,IF(F60&lt;=24,4,5))))+Instructions!$C$28*IF(I60="Yes",1,IF(I60="Partial",3,5)))/5*100,0))</f>
        <v/>
      </c>
      <c r="P60" s="23" t="str">
        <f aca="false">IF(O60="","",IF(OR(G60=5,O60&gt;=Instructions!$C$21),"V",IF(O60&gt;=Instructions!$C$22,"E","D")))</f>
        <v/>
      </c>
      <c r="Q60" s="24" t="str">
        <f aca="false">IF(J60="","",IF(J60&lt;=Instructions!$C$23,"F",IF(J60&lt;=Instructions!$C$24,"S","N")))</f>
        <v/>
      </c>
      <c r="R60" s="21" t="str">
        <f aca="false">IF(OR(K60="",E60=""),"",K60*E60)</f>
        <v/>
      </c>
      <c r="S60" s="7" t="str">
        <f aca="false">IF(OR(N60="",P60=""),"",INDEX(Instructions!$C$49:$E$51,MATCH(P60,Instructions!$B$49:$B$51,0),MATCH(N60,Instructions!$C$48:$E$48,0))&amp;IF(Q60="N"," | Non-moving: review for disposal",""))</f>
        <v/>
      </c>
    </row>
    <row r="61" customFormat="false" ht="15" hidden="false" customHeight="false" outlineLevel="0" collapsed="false">
      <c r="A61" s="6"/>
      <c r="B61" s="6"/>
      <c r="C61" s="6"/>
      <c r="D61" s="19"/>
      <c r="E61" s="20"/>
      <c r="F61" s="19"/>
      <c r="G61" s="6"/>
      <c r="H61" s="6"/>
      <c r="I61" s="6"/>
      <c r="J61" s="19"/>
      <c r="K61" s="19"/>
      <c r="L61" s="21" t="str">
        <f aca="false">IF(OR(D61="",E61=""),"",D61*E61)</f>
        <v/>
      </c>
      <c r="M61" s="22" t="str">
        <f aca="false">IF(L61="","",IF(SUM($L$6:$L$205)=0,0,SUMIF($L$6:$L$205,"&gt;="&amp;L61)/SUM($L$6:$L$205)))</f>
        <v/>
      </c>
      <c r="N61" s="23" t="str">
        <f aca="false">IF(M61="","",IF(M61&lt;=Instructions!$C$19,"A",IF(M61&lt;=Instructions!$C$20,"B","C")))</f>
        <v/>
      </c>
      <c r="O61" s="24" t="str">
        <f aca="false">IF(OR(G61="",H61="",F61="",I61=""),"",ROUND((Instructions!$C$25*G61+Instructions!$C$26*H61+Instructions!$C$27*IF(F61&lt;=1,1,IF(F61&lt;=4,2,IF(F61&lt;=12,3,IF(F61&lt;=24,4,5))))+Instructions!$C$28*IF(I61="Yes",1,IF(I61="Partial",3,5)))/5*100,0))</f>
        <v/>
      </c>
      <c r="P61" s="23" t="str">
        <f aca="false">IF(O61="","",IF(OR(G61=5,O61&gt;=Instructions!$C$21),"V",IF(O61&gt;=Instructions!$C$22,"E","D")))</f>
        <v/>
      </c>
      <c r="Q61" s="24" t="str">
        <f aca="false">IF(J61="","",IF(J61&lt;=Instructions!$C$23,"F",IF(J61&lt;=Instructions!$C$24,"S","N")))</f>
        <v/>
      </c>
      <c r="R61" s="21" t="str">
        <f aca="false">IF(OR(K61="",E61=""),"",K61*E61)</f>
        <v/>
      </c>
      <c r="S61" s="7" t="str">
        <f aca="false">IF(OR(N61="",P61=""),"",INDEX(Instructions!$C$49:$E$51,MATCH(P61,Instructions!$B$49:$B$51,0),MATCH(N61,Instructions!$C$48:$E$48,0))&amp;IF(Q61="N"," | Non-moving: review for disposal",""))</f>
        <v/>
      </c>
    </row>
    <row r="62" customFormat="false" ht="15" hidden="false" customHeight="false" outlineLevel="0" collapsed="false">
      <c r="A62" s="6"/>
      <c r="B62" s="6"/>
      <c r="C62" s="6"/>
      <c r="D62" s="19"/>
      <c r="E62" s="20"/>
      <c r="F62" s="19"/>
      <c r="G62" s="6"/>
      <c r="H62" s="6"/>
      <c r="I62" s="6"/>
      <c r="J62" s="19"/>
      <c r="K62" s="19"/>
      <c r="L62" s="21" t="str">
        <f aca="false">IF(OR(D62="",E62=""),"",D62*E62)</f>
        <v/>
      </c>
      <c r="M62" s="22" t="str">
        <f aca="false">IF(L62="","",IF(SUM($L$6:$L$205)=0,0,SUMIF($L$6:$L$205,"&gt;="&amp;L62)/SUM($L$6:$L$205)))</f>
        <v/>
      </c>
      <c r="N62" s="23" t="str">
        <f aca="false">IF(M62="","",IF(M62&lt;=Instructions!$C$19,"A",IF(M62&lt;=Instructions!$C$20,"B","C")))</f>
        <v/>
      </c>
      <c r="O62" s="24" t="str">
        <f aca="false">IF(OR(G62="",H62="",F62="",I62=""),"",ROUND((Instructions!$C$25*G62+Instructions!$C$26*H62+Instructions!$C$27*IF(F62&lt;=1,1,IF(F62&lt;=4,2,IF(F62&lt;=12,3,IF(F62&lt;=24,4,5))))+Instructions!$C$28*IF(I62="Yes",1,IF(I62="Partial",3,5)))/5*100,0))</f>
        <v/>
      </c>
      <c r="P62" s="23" t="str">
        <f aca="false">IF(O62="","",IF(OR(G62=5,O62&gt;=Instructions!$C$21),"V",IF(O62&gt;=Instructions!$C$22,"E","D")))</f>
        <v/>
      </c>
      <c r="Q62" s="24" t="str">
        <f aca="false">IF(J62="","",IF(J62&lt;=Instructions!$C$23,"F",IF(J62&lt;=Instructions!$C$24,"S","N")))</f>
        <v/>
      </c>
      <c r="R62" s="21" t="str">
        <f aca="false">IF(OR(K62="",E62=""),"",K62*E62)</f>
        <v/>
      </c>
      <c r="S62" s="7" t="str">
        <f aca="false">IF(OR(N62="",P62=""),"",INDEX(Instructions!$C$49:$E$51,MATCH(P62,Instructions!$B$49:$B$51,0),MATCH(N62,Instructions!$C$48:$E$48,0))&amp;IF(Q62="N"," | Non-moving: review for disposal",""))</f>
        <v/>
      </c>
    </row>
    <row r="63" customFormat="false" ht="15" hidden="false" customHeight="false" outlineLevel="0" collapsed="false">
      <c r="A63" s="6"/>
      <c r="B63" s="6"/>
      <c r="C63" s="6"/>
      <c r="D63" s="19"/>
      <c r="E63" s="20"/>
      <c r="F63" s="19"/>
      <c r="G63" s="6"/>
      <c r="H63" s="6"/>
      <c r="I63" s="6"/>
      <c r="J63" s="19"/>
      <c r="K63" s="19"/>
      <c r="L63" s="21" t="str">
        <f aca="false">IF(OR(D63="",E63=""),"",D63*E63)</f>
        <v/>
      </c>
      <c r="M63" s="22" t="str">
        <f aca="false">IF(L63="","",IF(SUM($L$6:$L$205)=0,0,SUMIF($L$6:$L$205,"&gt;="&amp;L63)/SUM($L$6:$L$205)))</f>
        <v/>
      </c>
      <c r="N63" s="23" t="str">
        <f aca="false">IF(M63="","",IF(M63&lt;=Instructions!$C$19,"A",IF(M63&lt;=Instructions!$C$20,"B","C")))</f>
        <v/>
      </c>
      <c r="O63" s="24" t="str">
        <f aca="false">IF(OR(G63="",H63="",F63="",I63=""),"",ROUND((Instructions!$C$25*G63+Instructions!$C$26*H63+Instructions!$C$27*IF(F63&lt;=1,1,IF(F63&lt;=4,2,IF(F63&lt;=12,3,IF(F63&lt;=24,4,5))))+Instructions!$C$28*IF(I63="Yes",1,IF(I63="Partial",3,5)))/5*100,0))</f>
        <v/>
      </c>
      <c r="P63" s="23" t="str">
        <f aca="false">IF(O63="","",IF(OR(G63=5,O63&gt;=Instructions!$C$21),"V",IF(O63&gt;=Instructions!$C$22,"E","D")))</f>
        <v/>
      </c>
      <c r="Q63" s="24" t="str">
        <f aca="false">IF(J63="","",IF(J63&lt;=Instructions!$C$23,"F",IF(J63&lt;=Instructions!$C$24,"S","N")))</f>
        <v/>
      </c>
      <c r="R63" s="21" t="str">
        <f aca="false">IF(OR(K63="",E63=""),"",K63*E63)</f>
        <v/>
      </c>
      <c r="S63" s="7" t="str">
        <f aca="false">IF(OR(N63="",P63=""),"",INDEX(Instructions!$C$49:$E$51,MATCH(P63,Instructions!$B$49:$B$51,0),MATCH(N63,Instructions!$C$48:$E$48,0))&amp;IF(Q63="N"," | Non-moving: review for disposal",""))</f>
        <v/>
      </c>
    </row>
    <row r="64" customFormat="false" ht="15" hidden="false" customHeight="false" outlineLevel="0" collapsed="false">
      <c r="A64" s="6"/>
      <c r="B64" s="6"/>
      <c r="C64" s="6"/>
      <c r="D64" s="19"/>
      <c r="E64" s="20"/>
      <c r="F64" s="19"/>
      <c r="G64" s="6"/>
      <c r="H64" s="6"/>
      <c r="I64" s="6"/>
      <c r="J64" s="19"/>
      <c r="K64" s="19"/>
      <c r="L64" s="21" t="str">
        <f aca="false">IF(OR(D64="",E64=""),"",D64*E64)</f>
        <v/>
      </c>
      <c r="M64" s="22" t="str">
        <f aca="false">IF(L64="","",IF(SUM($L$6:$L$205)=0,0,SUMIF($L$6:$L$205,"&gt;="&amp;L64)/SUM($L$6:$L$205)))</f>
        <v/>
      </c>
      <c r="N64" s="23" t="str">
        <f aca="false">IF(M64="","",IF(M64&lt;=Instructions!$C$19,"A",IF(M64&lt;=Instructions!$C$20,"B","C")))</f>
        <v/>
      </c>
      <c r="O64" s="24" t="str">
        <f aca="false">IF(OR(G64="",H64="",F64="",I64=""),"",ROUND((Instructions!$C$25*G64+Instructions!$C$26*H64+Instructions!$C$27*IF(F64&lt;=1,1,IF(F64&lt;=4,2,IF(F64&lt;=12,3,IF(F64&lt;=24,4,5))))+Instructions!$C$28*IF(I64="Yes",1,IF(I64="Partial",3,5)))/5*100,0))</f>
        <v/>
      </c>
      <c r="P64" s="23" t="str">
        <f aca="false">IF(O64="","",IF(OR(G64=5,O64&gt;=Instructions!$C$21),"V",IF(O64&gt;=Instructions!$C$22,"E","D")))</f>
        <v/>
      </c>
      <c r="Q64" s="24" t="str">
        <f aca="false">IF(J64="","",IF(J64&lt;=Instructions!$C$23,"F",IF(J64&lt;=Instructions!$C$24,"S","N")))</f>
        <v/>
      </c>
      <c r="R64" s="21" t="str">
        <f aca="false">IF(OR(K64="",E64=""),"",K64*E64)</f>
        <v/>
      </c>
      <c r="S64" s="7" t="str">
        <f aca="false">IF(OR(N64="",P64=""),"",INDEX(Instructions!$C$49:$E$51,MATCH(P64,Instructions!$B$49:$B$51,0),MATCH(N64,Instructions!$C$48:$E$48,0))&amp;IF(Q64="N"," | Non-moving: review for disposal",""))</f>
        <v/>
      </c>
    </row>
    <row r="65" customFormat="false" ht="15" hidden="false" customHeight="false" outlineLevel="0" collapsed="false">
      <c r="A65" s="6"/>
      <c r="B65" s="6"/>
      <c r="C65" s="6"/>
      <c r="D65" s="19"/>
      <c r="E65" s="20"/>
      <c r="F65" s="19"/>
      <c r="G65" s="6"/>
      <c r="H65" s="6"/>
      <c r="I65" s="6"/>
      <c r="J65" s="19"/>
      <c r="K65" s="19"/>
      <c r="L65" s="21" t="str">
        <f aca="false">IF(OR(D65="",E65=""),"",D65*E65)</f>
        <v/>
      </c>
      <c r="M65" s="22" t="str">
        <f aca="false">IF(L65="","",IF(SUM($L$6:$L$205)=0,0,SUMIF($L$6:$L$205,"&gt;="&amp;L65)/SUM($L$6:$L$205)))</f>
        <v/>
      </c>
      <c r="N65" s="23" t="str">
        <f aca="false">IF(M65="","",IF(M65&lt;=Instructions!$C$19,"A",IF(M65&lt;=Instructions!$C$20,"B","C")))</f>
        <v/>
      </c>
      <c r="O65" s="24" t="str">
        <f aca="false">IF(OR(G65="",H65="",F65="",I65=""),"",ROUND((Instructions!$C$25*G65+Instructions!$C$26*H65+Instructions!$C$27*IF(F65&lt;=1,1,IF(F65&lt;=4,2,IF(F65&lt;=12,3,IF(F65&lt;=24,4,5))))+Instructions!$C$28*IF(I65="Yes",1,IF(I65="Partial",3,5)))/5*100,0))</f>
        <v/>
      </c>
      <c r="P65" s="23" t="str">
        <f aca="false">IF(O65="","",IF(OR(G65=5,O65&gt;=Instructions!$C$21),"V",IF(O65&gt;=Instructions!$C$22,"E","D")))</f>
        <v/>
      </c>
      <c r="Q65" s="24" t="str">
        <f aca="false">IF(J65="","",IF(J65&lt;=Instructions!$C$23,"F",IF(J65&lt;=Instructions!$C$24,"S","N")))</f>
        <v/>
      </c>
      <c r="R65" s="21" t="str">
        <f aca="false">IF(OR(K65="",E65=""),"",K65*E65)</f>
        <v/>
      </c>
      <c r="S65" s="7" t="str">
        <f aca="false">IF(OR(N65="",P65=""),"",INDEX(Instructions!$C$49:$E$51,MATCH(P65,Instructions!$B$49:$B$51,0),MATCH(N65,Instructions!$C$48:$E$48,0))&amp;IF(Q65="N"," | Non-moving: review for disposal",""))</f>
        <v/>
      </c>
    </row>
    <row r="66" customFormat="false" ht="15" hidden="false" customHeight="false" outlineLevel="0" collapsed="false">
      <c r="A66" s="6"/>
      <c r="B66" s="6"/>
      <c r="C66" s="6"/>
      <c r="D66" s="19"/>
      <c r="E66" s="20"/>
      <c r="F66" s="19"/>
      <c r="G66" s="6"/>
      <c r="H66" s="6"/>
      <c r="I66" s="6"/>
      <c r="J66" s="19"/>
      <c r="K66" s="19"/>
      <c r="L66" s="21" t="str">
        <f aca="false">IF(OR(D66="",E66=""),"",D66*E66)</f>
        <v/>
      </c>
      <c r="M66" s="22" t="str">
        <f aca="false">IF(L66="","",IF(SUM($L$6:$L$205)=0,0,SUMIF($L$6:$L$205,"&gt;="&amp;L66)/SUM($L$6:$L$205)))</f>
        <v/>
      </c>
      <c r="N66" s="23" t="str">
        <f aca="false">IF(M66="","",IF(M66&lt;=Instructions!$C$19,"A",IF(M66&lt;=Instructions!$C$20,"B","C")))</f>
        <v/>
      </c>
      <c r="O66" s="24" t="str">
        <f aca="false">IF(OR(G66="",H66="",F66="",I66=""),"",ROUND((Instructions!$C$25*G66+Instructions!$C$26*H66+Instructions!$C$27*IF(F66&lt;=1,1,IF(F66&lt;=4,2,IF(F66&lt;=12,3,IF(F66&lt;=24,4,5))))+Instructions!$C$28*IF(I66="Yes",1,IF(I66="Partial",3,5)))/5*100,0))</f>
        <v/>
      </c>
      <c r="P66" s="23" t="str">
        <f aca="false">IF(O66="","",IF(OR(G66=5,O66&gt;=Instructions!$C$21),"V",IF(O66&gt;=Instructions!$C$22,"E","D")))</f>
        <v/>
      </c>
      <c r="Q66" s="24" t="str">
        <f aca="false">IF(J66="","",IF(J66&lt;=Instructions!$C$23,"F",IF(J66&lt;=Instructions!$C$24,"S","N")))</f>
        <v/>
      </c>
      <c r="R66" s="21" t="str">
        <f aca="false">IF(OR(K66="",E66=""),"",K66*E66)</f>
        <v/>
      </c>
      <c r="S66" s="7" t="str">
        <f aca="false">IF(OR(N66="",P66=""),"",INDEX(Instructions!$C$49:$E$51,MATCH(P66,Instructions!$B$49:$B$51,0),MATCH(N66,Instructions!$C$48:$E$48,0))&amp;IF(Q66="N"," | Non-moving: review for disposal",""))</f>
        <v/>
      </c>
    </row>
    <row r="67" customFormat="false" ht="15" hidden="false" customHeight="false" outlineLevel="0" collapsed="false">
      <c r="A67" s="6"/>
      <c r="B67" s="6"/>
      <c r="C67" s="6"/>
      <c r="D67" s="19"/>
      <c r="E67" s="20"/>
      <c r="F67" s="19"/>
      <c r="G67" s="6"/>
      <c r="H67" s="6"/>
      <c r="I67" s="6"/>
      <c r="J67" s="19"/>
      <c r="K67" s="19"/>
      <c r="L67" s="21" t="str">
        <f aca="false">IF(OR(D67="",E67=""),"",D67*E67)</f>
        <v/>
      </c>
      <c r="M67" s="22" t="str">
        <f aca="false">IF(L67="","",IF(SUM($L$6:$L$205)=0,0,SUMIF($L$6:$L$205,"&gt;="&amp;L67)/SUM($L$6:$L$205)))</f>
        <v/>
      </c>
      <c r="N67" s="23" t="str">
        <f aca="false">IF(M67="","",IF(M67&lt;=Instructions!$C$19,"A",IF(M67&lt;=Instructions!$C$20,"B","C")))</f>
        <v/>
      </c>
      <c r="O67" s="24" t="str">
        <f aca="false">IF(OR(G67="",H67="",F67="",I67=""),"",ROUND((Instructions!$C$25*G67+Instructions!$C$26*H67+Instructions!$C$27*IF(F67&lt;=1,1,IF(F67&lt;=4,2,IF(F67&lt;=12,3,IF(F67&lt;=24,4,5))))+Instructions!$C$28*IF(I67="Yes",1,IF(I67="Partial",3,5)))/5*100,0))</f>
        <v/>
      </c>
      <c r="P67" s="23" t="str">
        <f aca="false">IF(O67="","",IF(OR(G67=5,O67&gt;=Instructions!$C$21),"V",IF(O67&gt;=Instructions!$C$22,"E","D")))</f>
        <v/>
      </c>
      <c r="Q67" s="24" t="str">
        <f aca="false">IF(J67="","",IF(J67&lt;=Instructions!$C$23,"F",IF(J67&lt;=Instructions!$C$24,"S","N")))</f>
        <v/>
      </c>
      <c r="R67" s="21" t="str">
        <f aca="false">IF(OR(K67="",E67=""),"",K67*E67)</f>
        <v/>
      </c>
      <c r="S67" s="7" t="str">
        <f aca="false">IF(OR(N67="",P67=""),"",INDEX(Instructions!$C$49:$E$51,MATCH(P67,Instructions!$B$49:$B$51,0),MATCH(N67,Instructions!$C$48:$E$48,0))&amp;IF(Q67="N"," | Non-moving: review for disposal",""))</f>
        <v/>
      </c>
    </row>
    <row r="68" customFormat="false" ht="15" hidden="false" customHeight="false" outlineLevel="0" collapsed="false">
      <c r="A68" s="6"/>
      <c r="B68" s="6"/>
      <c r="C68" s="6"/>
      <c r="D68" s="19"/>
      <c r="E68" s="20"/>
      <c r="F68" s="19"/>
      <c r="G68" s="6"/>
      <c r="H68" s="6"/>
      <c r="I68" s="6"/>
      <c r="J68" s="19"/>
      <c r="K68" s="19"/>
      <c r="L68" s="21" t="str">
        <f aca="false">IF(OR(D68="",E68=""),"",D68*E68)</f>
        <v/>
      </c>
      <c r="M68" s="22" t="str">
        <f aca="false">IF(L68="","",IF(SUM($L$6:$L$205)=0,0,SUMIF($L$6:$L$205,"&gt;="&amp;L68)/SUM($L$6:$L$205)))</f>
        <v/>
      </c>
      <c r="N68" s="23" t="str">
        <f aca="false">IF(M68="","",IF(M68&lt;=Instructions!$C$19,"A",IF(M68&lt;=Instructions!$C$20,"B","C")))</f>
        <v/>
      </c>
      <c r="O68" s="24" t="str">
        <f aca="false">IF(OR(G68="",H68="",F68="",I68=""),"",ROUND((Instructions!$C$25*G68+Instructions!$C$26*H68+Instructions!$C$27*IF(F68&lt;=1,1,IF(F68&lt;=4,2,IF(F68&lt;=12,3,IF(F68&lt;=24,4,5))))+Instructions!$C$28*IF(I68="Yes",1,IF(I68="Partial",3,5)))/5*100,0))</f>
        <v/>
      </c>
      <c r="P68" s="23" t="str">
        <f aca="false">IF(O68="","",IF(OR(G68=5,O68&gt;=Instructions!$C$21),"V",IF(O68&gt;=Instructions!$C$22,"E","D")))</f>
        <v/>
      </c>
      <c r="Q68" s="24" t="str">
        <f aca="false">IF(J68="","",IF(J68&lt;=Instructions!$C$23,"F",IF(J68&lt;=Instructions!$C$24,"S","N")))</f>
        <v/>
      </c>
      <c r="R68" s="21" t="str">
        <f aca="false">IF(OR(K68="",E68=""),"",K68*E68)</f>
        <v/>
      </c>
      <c r="S68" s="7" t="str">
        <f aca="false">IF(OR(N68="",P68=""),"",INDEX(Instructions!$C$49:$E$51,MATCH(P68,Instructions!$B$49:$B$51,0),MATCH(N68,Instructions!$C$48:$E$48,0))&amp;IF(Q68="N"," | Non-moving: review for disposal",""))</f>
        <v/>
      </c>
    </row>
    <row r="69" customFormat="false" ht="15" hidden="false" customHeight="false" outlineLevel="0" collapsed="false">
      <c r="A69" s="6"/>
      <c r="B69" s="6"/>
      <c r="C69" s="6"/>
      <c r="D69" s="19"/>
      <c r="E69" s="20"/>
      <c r="F69" s="19"/>
      <c r="G69" s="6"/>
      <c r="H69" s="6"/>
      <c r="I69" s="6"/>
      <c r="J69" s="19"/>
      <c r="K69" s="19"/>
      <c r="L69" s="21" t="str">
        <f aca="false">IF(OR(D69="",E69=""),"",D69*E69)</f>
        <v/>
      </c>
      <c r="M69" s="22" t="str">
        <f aca="false">IF(L69="","",IF(SUM($L$6:$L$205)=0,0,SUMIF($L$6:$L$205,"&gt;="&amp;L69)/SUM($L$6:$L$205)))</f>
        <v/>
      </c>
      <c r="N69" s="23" t="str">
        <f aca="false">IF(M69="","",IF(M69&lt;=Instructions!$C$19,"A",IF(M69&lt;=Instructions!$C$20,"B","C")))</f>
        <v/>
      </c>
      <c r="O69" s="24" t="str">
        <f aca="false">IF(OR(G69="",H69="",F69="",I69=""),"",ROUND((Instructions!$C$25*G69+Instructions!$C$26*H69+Instructions!$C$27*IF(F69&lt;=1,1,IF(F69&lt;=4,2,IF(F69&lt;=12,3,IF(F69&lt;=24,4,5))))+Instructions!$C$28*IF(I69="Yes",1,IF(I69="Partial",3,5)))/5*100,0))</f>
        <v/>
      </c>
      <c r="P69" s="23" t="str">
        <f aca="false">IF(O69="","",IF(OR(G69=5,O69&gt;=Instructions!$C$21),"V",IF(O69&gt;=Instructions!$C$22,"E","D")))</f>
        <v/>
      </c>
      <c r="Q69" s="24" t="str">
        <f aca="false">IF(J69="","",IF(J69&lt;=Instructions!$C$23,"F",IF(J69&lt;=Instructions!$C$24,"S","N")))</f>
        <v/>
      </c>
      <c r="R69" s="21" t="str">
        <f aca="false">IF(OR(K69="",E69=""),"",K69*E69)</f>
        <v/>
      </c>
      <c r="S69" s="7" t="str">
        <f aca="false">IF(OR(N69="",P69=""),"",INDEX(Instructions!$C$49:$E$51,MATCH(P69,Instructions!$B$49:$B$51,0),MATCH(N69,Instructions!$C$48:$E$48,0))&amp;IF(Q69="N"," | Non-moving: review for disposal",""))</f>
        <v/>
      </c>
    </row>
    <row r="70" customFormat="false" ht="15" hidden="false" customHeight="false" outlineLevel="0" collapsed="false">
      <c r="A70" s="6"/>
      <c r="B70" s="6"/>
      <c r="C70" s="6"/>
      <c r="D70" s="19"/>
      <c r="E70" s="20"/>
      <c r="F70" s="19"/>
      <c r="G70" s="6"/>
      <c r="H70" s="6"/>
      <c r="I70" s="6"/>
      <c r="J70" s="19"/>
      <c r="K70" s="19"/>
      <c r="L70" s="21" t="str">
        <f aca="false">IF(OR(D70="",E70=""),"",D70*E70)</f>
        <v/>
      </c>
      <c r="M70" s="22" t="str">
        <f aca="false">IF(L70="","",IF(SUM($L$6:$L$205)=0,0,SUMIF($L$6:$L$205,"&gt;="&amp;L70)/SUM($L$6:$L$205)))</f>
        <v/>
      </c>
      <c r="N70" s="23" t="str">
        <f aca="false">IF(M70="","",IF(M70&lt;=Instructions!$C$19,"A",IF(M70&lt;=Instructions!$C$20,"B","C")))</f>
        <v/>
      </c>
      <c r="O70" s="24" t="str">
        <f aca="false">IF(OR(G70="",H70="",F70="",I70=""),"",ROUND((Instructions!$C$25*G70+Instructions!$C$26*H70+Instructions!$C$27*IF(F70&lt;=1,1,IF(F70&lt;=4,2,IF(F70&lt;=12,3,IF(F70&lt;=24,4,5))))+Instructions!$C$28*IF(I70="Yes",1,IF(I70="Partial",3,5)))/5*100,0))</f>
        <v/>
      </c>
      <c r="P70" s="23" t="str">
        <f aca="false">IF(O70="","",IF(OR(G70=5,O70&gt;=Instructions!$C$21),"V",IF(O70&gt;=Instructions!$C$22,"E","D")))</f>
        <v/>
      </c>
      <c r="Q70" s="24" t="str">
        <f aca="false">IF(J70="","",IF(J70&lt;=Instructions!$C$23,"F",IF(J70&lt;=Instructions!$C$24,"S","N")))</f>
        <v/>
      </c>
      <c r="R70" s="21" t="str">
        <f aca="false">IF(OR(K70="",E70=""),"",K70*E70)</f>
        <v/>
      </c>
      <c r="S70" s="7" t="str">
        <f aca="false">IF(OR(N70="",P70=""),"",INDEX(Instructions!$C$49:$E$51,MATCH(P70,Instructions!$B$49:$B$51,0),MATCH(N70,Instructions!$C$48:$E$48,0))&amp;IF(Q70="N"," | Non-moving: review for disposal",""))</f>
        <v/>
      </c>
    </row>
    <row r="71" customFormat="false" ht="15" hidden="false" customHeight="false" outlineLevel="0" collapsed="false">
      <c r="A71" s="6"/>
      <c r="B71" s="6"/>
      <c r="C71" s="6"/>
      <c r="D71" s="19"/>
      <c r="E71" s="20"/>
      <c r="F71" s="19"/>
      <c r="G71" s="6"/>
      <c r="H71" s="6"/>
      <c r="I71" s="6"/>
      <c r="J71" s="19"/>
      <c r="K71" s="19"/>
      <c r="L71" s="21" t="str">
        <f aca="false">IF(OR(D71="",E71=""),"",D71*E71)</f>
        <v/>
      </c>
      <c r="M71" s="22" t="str">
        <f aca="false">IF(L71="","",IF(SUM($L$6:$L$205)=0,0,SUMIF($L$6:$L$205,"&gt;="&amp;L71)/SUM($L$6:$L$205)))</f>
        <v/>
      </c>
      <c r="N71" s="23" t="str">
        <f aca="false">IF(M71="","",IF(M71&lt;=Instructions!$C$19,"A",IF(M71&lt;=Instructions!$C$20,"B","C")))</f>
        <v/>
      </c>
      <c r="O71" s="24" t="str">
        <f aca="false">IF(OR(G71="",H71="",F71="",I71=""),"",ROUND((Instructions!$C$25*G71+Instructions!$C$26*H71+Instructions!$C$27*IF(F71&lt;=1,1,IF(F71&lt;=4,2,IF(F71&lt;=12,3,IF(F71&lt;=24,4,5))))+Instructions!$C$28*IF(I71="Yes",1,IF(I71="Partial",3,5)))/5*100,0))</f>
        <v/>
      </c>
      <c r="P71" s="23" t="str">
        <f aca="false">IF(O71="","",IF(OR(G71=5,O71&gt;=Instructions!$C$21),"V",IF(O71&gt;=Instructions!$C$22,"E","D")))</f>
        <v/>
      </c>
      <c r="Q71" s="24" t="str">
        <f aca="false">IF(J71="","",IF(J71&lt;=Instructions!$C$23,"F",IF(J71&lt;=Instructions!$C$24,"S","N")))</f>
        <v/>
      </c>
      <c r="R71" s="21" t="str">
        <f aca="false">IF(OR(K71="",E71=""),"",K71*E71)</f>
        <v/>
      </c>
      <c r="S71" s="7" t="str">
        <f aca="false">IF(OR(N71="",P71=""),"",INDEX(Instructions!$C$49:$E$51,MATCH(P71,Instructions!$B$49:$B$51,0),MATCH(N71,Instructions!$C$48:$E$48,0))&amp;IF(Q71="N"," | Non-moving: review for disposal",""))</f>
        <v/>
      </c>
    </row>
    <row r="72" customFormat="false" ht="15" hidden="false" customHeight="false" outlineLevel="0" collapsed="false">
      <c r="A72" s="6"/>
      <c r="B72" s="6"/>
      <c r="C72" s="6"/>
      <c r="D72" s="19"/>
      <c r="E72" s="20"/>
      <c r="F72" s="19"/>
      <c r="G72" s="6"/>
      <c r="H72" s="6"/>
      <c r="I72" s="6"/>
      <c r="J72" s="19"/>
      <c r="K72" s="19"/>
      <c r="L72" s="21" t="str">
        <f aca="false">IF(OR(D72="",E72=""),"",D72*E72)</f>
        <v/>
      </c>
      <c r="M72" s="22" t="str">
        <f aca="false">IF(L72="","",IF(SUM($L$6:$L$205)=0,0,SUMIF($L$6:$L$205,"&gt;="&amp;L72)/SUM($L$6:$L$205)))</f>
        <v/>
      </c>
      <c r="N72" s="23" t="str">
        <f aca="false">IF(M72="","",IF(M72&lt;=Instructions!$C$19,"A",IF(M72&lt;=Instructions!$C$20,"B","C")))</f>
        <v/>
      </c>
      <c r="O72" s="24" t="str">
        <f aca="false">IF(OR(G72="",H72="",F72="",I72=""),"",ROUND((Instructions!$C$25*G72+Instructions!$C$26*H72+Instructions!$C$27*IF(F72&lt;=1,1,IF(F72&lt;=4,2,IF(F72&lt;=12,3,IF(F72&lt;=24,4,5))))+Instructions!$C$28*IF(I72="Yes",1,IF(I72="Partial",3,5)))/5*100,0))</f>
        <v/>
      </c>
      <c r="P72" s="23" t="str">
        <f aca="false">IF(O72="","",IF(OR(G72=5,O72&gt;=Instructions!$C$21),"V",IF(O72&gt;=Instructions!$C$22,"E","D")))</f>
        <v/>
      </c>
      <c r="Q72" s="24" t="str">
        <f aca="false">IF(J72="","",IF(J72&lt;=Instructions!$C$23,"F",IF(J72&lt;=Instructions!$C$24,"S","N")))</f>
        <v/>
      </c>
      <c r="R72" s="21" t="str">
        <f aca="false">IF(OR(K72="",E72=""),"",K72*E72)</f>
        <v/>
      </c>
      <c r="S72" s="7" t="str">
        <f aca="false">IF(OR(N72="",P72=""),"",INDEX(Instructions!$C$49:$E$51,MATCH(P72,Instructions!$B$49:$B$51,0),MATCH(N72,Instructions!$C$48:$E$48,0))&amp;IF(Q72="N"," | Non-moving: review for disposal",""))</f>
        <v/>
      </c>
    </row>
    <row r="73" customFormat="false" ht="15" hidden="false" customHeight="false" outlineLevel="0" collapsed="false">
      <c r="A73" s="6"/>
      <c r="B73" s="6"/>
      <c r="C73" s="6"/>
      <c r="D73" s="19"/>
      <c r="E73" s="20"/>
      <c r="F73" s="19"/>
      <c r="G73" s="6"/>
      <c r="H73" s="6"/>
      <c r="I73" s="6"/>
      <c r="J73" s="19"/>
      <c r="K73" s="19"/>
      <c r="L73" s="21" t="str">
        <f aca="false">IF(OR(D73="",E73=""),"",D73*E73)</f>
        <v/>
      </c>
      <c r="M73" s="22" t="str">
        <f aca="false">IF(L73="","",IF(SUM($L$6:$L$205)=0,0,SUMIF($L$6:$L$205,"&gt;="&amp;L73)/SUM($L$6:$L$205)))</f>
        <v/>
      </c>
      <c r="N73" s="23" t="str">
        <f aca="false">IF(M73="","",IF(M73&lt;=Instructions!$C$19,"A",IF(M73&lt;=Instructions!$C$20,"B","C")))</f>
        <v/>
      </c>
      <c r="O73" s="24" t="str">
        <f aca="false">IF(OR(G73="",H73="",F73="",I73=""),"",ROUND((Instructions!$C$25*G73+Instructions!$C$26*H73+Instructions!$C$27*IF(F73&lt;=1,1,IF(F73&lt;=4,2,IF(F73&lt;=12,3,IF(F73&lt;=24,4,5))))+Instructions!$C$28*IF(I73="Yes",1,IF(I73="Partial",3,5)))/5*100,0))</f>
        <v/>
      </c>
      <c r="P73" s="23" t="str">
        <f aca="false">IF(O73="","",IF(OR(G73=5,O73&gt;=Instructions!$C$21),"V",IF(O73&gt;=Instructions!$C$22,"E","D")))</f>
        <v/>
      </c>
      <c r="Q73" s="24" t="str">
        <f aca="false">IF(J73="","",IF(J73&lt;=Instructions!$C$23,"F",IF(J73&lt;=Instructions!$C$24,"S","N")))</f>
        <v/>
      </c>
      <c r="R73" s="21" t="str">
        <f aca="false">IF(OR(K73="",E73=""),"",K73*E73)</f>
        <v/>
      </c>
      <c r="S73" s="7" t="str">
        <f aca="false">IF(OR(N73="",P73=""),"",INDEX(Instructions!$C$49:$E$51,MATCH(P73,Instructions!$B$49:$B$51,0),MATCH(N73,Instructions!$C$48:$E$48,0))&amp;IF(Q73="N"," | Non-moving: review for disposal",""))</f>
        <v/>
      </c>
    </row>
    <row r="74" customFormat="false" ht="15" hidden="false" customHeight="false" outlineLevel="0" collapsed="false">
      <c r="A74" s="6"/>
      <c r="B74" s="6"/>
      <c r="C74" s="6"/>
      <c r="D74" s="19"/>
      <c r="E74" s="20"/>
      <c r="F74" s="19"/>
      <c r="G74" s="6"/>
      <c r="H74" s="6"/>
      <c r="I74" s="6"/>
      <c r="J74" s="19"/>
      <c r="K74" s="19"/>
      <c r="L74" s="21" t="str">
        <f aca="false">IF(OR(D74="",E74=""),"",D74*E74)</f>
        <v/>
      </c>
      <c r="M74" s="22" t="str">
        <f aca="false">IF(L74="","",IF(SUM($L$6:$L$205)=0,0,SUMIF($L$6:$L$205,"&gt;="&amp;L74)/SUM($L$6:$L$205)))</f>
        <v/>
      </c>
      <c r="N74" s="23" t="str">
        <f aca="false">IF(M74="","",IF(M74&lt;=Instructions!$C$19,"A",IF(M74&lt;=Instructions!$C$20,"B","C")))</f>
        <v/>
      </c>
      <c r="O74" s="24" t="str">
        <f aca="false">IF(OR(G74="",H74="",F74="",I74=""),"",ROUND((Instructions!$C$25*G74+Instructions!$C$26*H74+Instructions!$C$27*IF(F74&lt;=1,1,IF(F74&lt;=4,2,IF(F74&lt;=12,3,IF(F74&lt;=24,4,5))))+Instructions!$C$28*IF(I74="Yes",1,IF(I74="Partial",3,5)))/5*100,0))</f>
        <v/>
      </c>
      <c r="P74" s="23" t="str">
        <f aca="false">IF(O74="","",IF(OR(G74=5,O74&gt;=Instructions!$C$21),"V",IF(O74&gt;=Instructions!$C$22,"E","D")))</f>
        <v/>
      </c>
      <c r="Q74" s="24" t="str">
        <f aca="false">IF(J74="","",IF(J74&lt;=Instructions!$C$23,"F",IF(J74&lt;=Instructions!$C$24,"S","N")))</f>
        <v/>
      </c>
      <c r="R74" s="21" t="str">
        <f aca="false">IF(OR(K74="",E74=""),"",K74*E74)</f>
        <v/>
      </c>
      <c r="S74" s="7" t="str">
        <f aca="false">IF(OR(N74="",P74=""),"",INDEX(Instructions!$C$49:$E$51,MATCH(P74,Instructions!$B$49:$B$51,0),MATCH(N74,Instructions!$C$48:$E$48,0))&amp;IF(Q74="N"," | Non-moving: review for disposal",""))</f>
        <v/>
      </c>
    </row>
    <row r="75" customFormat="false" ht="15" hidden="false" customHeight="false" outlineLevel="0" collapsed="false">
      <c r="A75" s="6"/>
      <c r="B75" s="6"/>
      <c r="C75" s="6"/>
      <c r="D75" s="19"/>
      <c r="E75" s="20"/>
      <c r="F75" s="19"/>
      <c r="G75" s="6"/>
      <c r="H75" s="6"/>
      <c r="I75" s="6"/>
      <c r="J75" s="19"/>
      <c r="K75" s="19"/>
      <c r="L75" s="21" t="str">
        <f aca="false">IF(OR(D75="",E75=""),"",D75*E75)</f>
        <v/>
      </c>
      <c r="M75" s="22" t="str">
        <f aca="false">IF(L75="","",IF(SUM($L$6:$L$205)=0,0,SUMIF($L$6:$L$205,"&gt;="&amp;L75)/SUM($L$6:$L$205)))</f>
        <v/>
      </c>
      <c r="N75" s="23" t="str">
        <f aca="false">IF(M75="","",IF(M75&lt;=Instructions!$C$19,"A",IF(M75&lt;=Instructions!$C$20,"B","C")))</f>
        <v/>
      </c>
      <c r="O75" s="24" t="str">
        <f aca="false">IF(OR(G75="",H75="",F75="",I75=""),"",ROUND((Instructions!$C$25*G75+Instructions!$C$26*H75+Instructions!$C$27*IF(F75&lt;=1,1,IF(F75&lt;=4,2,IF(F75&lt;=12,3,IF(F75&lt;=24,4,5))))+Instructions!$C$28*IF(I75="Yes",1,IF(I75="Partial",3,5)))/5*100,0))</f>
        <v/>
      </c>
      <c r="P75" s="23" t="str">
        <f aca="false">IF(O75="","",IF(OR(G75=5,O75&gt;=Instructions!$C$21),"V",IF(O75&gt;=Instructions!$C$22,"E","D")))</f>
        <v/>
      </c>
      <c r="Q75" s="24" t="str">
        <f aca="false">IF(J75="","",IF(J75&lt;=Instructions!$C$23,"F",IF(J75&lt;=Instructions!$C$24,"S","N")))</f>
        <v/>
      </c>
      <c r="R75" s="21" t="str">
        <f aca="false">IF(OR(K75="",E75=""),"",K75*E75)</f>
        <v/>
      </c>
      <c r="S75" s="7" t="str">
        <f aca="false">IF(OR(N75="",P75=""),"",INDEX(Instructions!$C$49:$E$51,MATCH(P75,Instructions!$B$49:$B$51,0),MATCH(N75,Instructions!$C$48:$E$48,0))&amp;IF(Q75="N"," | Non-moving: review for disposal",""))</f>
        <v/>
      </c>
    </row>
    <row r="76" customFormat="false" ht="15" hidden="false" customHeight="false" outlineLevel="0" collapsed="false">
      <c r="A76" s="6"/>
      <c r="B76" s="6"/>
      <c r="C76" s="6"/>
      <c r="D76" s="19"/>
      <c r="E76" s="20"/>
      <c r="F76" s="19"/>
      <c r="G76" s="6"/>
      <c r="H76" s="6"/>
      <c r="I76" s="6"/>
      <c r="J76" s="19"/>
      <c r="K76" s="19"/>
      <c r="L76" s="21" t="str">
        <f aca="false">IF(OR(D76="",E76=""),"",D76*E76)</f>
        <v/>
      </c>
      <c r="M76" s="22" t="str">
        <f aca="false">IF(L76="","",IF(SUM($L$6:$L$205)=0,0,SUMIF($L$6:$L$205,"&gt;="&amp;L76)/SUM($L$6:$L$205)))</f>
        <v/>
      </c>
      <c r="N76" s="23" t="str">
        <f aca="false">IF(M76="","",IF(M76&lt;=Instructions!$C$19,"A",IF(M76&lt;=Instructions!$C$20,"B","C")))</f>
        <v/>
      </c>
      <c r="O76" s="24" t="str">
        <f aca="false">IF(OR(G76="",H76="",F76="",I76=""),"",ROUND((Instructions!$C$25*G76+Instructions!$C$26*H76+Instructions!$C$27*IF(F76&lt;=1,1,IF(F76&lt;=4,2,IF(F76&lt;=12,3,IF(F76&lt;=24,4,5))))+Instructions!$C$28*IF(I76="Yes",1,IF(I76="Partial",3,5)))/5*100,0))</f>
        <v/>
      </c>
      <c r="P76" s="23" t="str">
        <f aca="false">IF(O76="","",IF(OR(G76=5,O76&gt;=Instructions!$C$21),"V",IF(O76&gt;=Instructions!$C$22,"E","D")))</f>
        <v/>
      </c>
      <c r="Q76" s="24" t="str">
        <f aca="false">IF(J76="","",IF(J76&lt;=Instructions!$C$23,"F",IF(J76&lt;=Instructions!$C$24,"S","N")))</f>
        <v/>
      </c>
      <c r="R76" s="21" t="str">
        <f aca="false">IF(OR(K76="",E76=""),"",K76*E76)</f>
        <v/>
      </c>
      <c r="S76" s="7" t="str">
        <f aca="false">IF(OR(N76="",P76=""),"",INDEX(Instructions!$C$49:$E$51,MATCH(P76,Instructions!$B$49:$B$51,0),MATCH(N76,Instructions!$C$48:$E$48,0))&amp;IF(Q76="N"," | Non-moving: review for disposal",""))</f>
        <v/>
      </c>
    </row>
    <row r="77" customFormat="false" ht="15" hidden="false" customHeight="false" outlineLevel="0" collapsed="false">
      <c r="A77" s="6"/>
      <c r="B77" s="6"/>
      <c r="C77" s="6"/>
      <c r="D77" s="19"/>
      <c r="E77" s="20"/>
      <c r="F77" s="19"/>
      <c r="G77" s="6"/>
      <c r="H77" s="6"/>
      <c r="I77" s="6"/>
      <c r="J77" s="19"/>
      <c r="K77" s="19"/>
      <c r="L77" s="21" t="str">
        <f aca="false">IF(OR(D77="",E77=""),"",D77*E77)</f>
        <v/>
      </c>
      <c r="M77" s="22" t="str">
        <f aca="false">IF(L77="","",IF(SUM($L$6:$L$205)=0,0,SUMIF($L$6:$L$205,"&gt;="&amp;L77)/SUM($L$6:$L$205)))</f>
        <v/>
      </c>
      <c r="N77" s="23" t="str">
        <f aca="false">IF(M77="","",IF(M77&lt;=Instructions!$C$19,"A",IF(M77&lt;=Instructions!$C$20,"B","C")))</f>
        <v/>
      </c>
      <c r="O77" s="24" t="str">
        <f aca="false">IF(OR(G77="",H77="",F77="",I77=""),"",ROUND((Instructions!$C$25*G77+Instructions!$C$26*H77+Instructions!$C$27*IF(F77&lt;=1,1,IF(F77&lt;=4,2,IF(F77&lt;=12,3,IF(F77&lt;=24,4,5))))+Instructions!$C$28*IF(I77="Yes",1,IF(I77="Partial",3,5)))/5*100,0))</f>
        <v/>
      </c>
      <c r="P77" s="23" t="str">
        <f aca="false">IF(O77="","",IF(OR(G77=5,O77&gt;=Instructions!$C$21),"V",IF(O77&gt;=Instructions!$C$22,"E","D")))</f>
        <v/>
      </c>
      <c r="Q77" s="24" t="str">
        <f aca="false">IF(J77="","",IF(J77&lt;=Instructions!$C$23,"F",IF(J77&lt;=Instructions!$C$24,"S","N")))</f>
        <v/>
      </c>
      <c r="R77" s="21" t="str">
        <f aca="false">IF(OR(K77="",E77=""),"",K77*E77)</f>
        <v/>
      </c>
      <c r="S77" s="7" t="str">
        <f aca="false">IF(OR(N77="",P77=""),"",INDEX(Instructions!$C$49:$E$51,MATCH(P77,Instructions!$B$49:$B$51,0),MATCH(N77,Instructions!$C$48:$E$48,0))&amp;IF(Q77="N"," | Non-moving: review for disposal",""))</f>
        <v/>
      </c>
    </row>
    <row r="78" customFormat="false" ht="15" hidden="false" customHeight="false" outlineLevel="0" collapsed="false">
      <c r="A78" s="6"/>
      <c r="B78" s="6"/>
      <c r="C78" s="6"/>
      <c r="D78" s="19"/>
      <c r="E78" s="20"/>
      <c r="F78" s="19"/>
      <c r="G78" s="6"/>
      <c r="H78" s="6"/>
      <c r="I78" s="6"/>
      <c r="J78" s="19"/>
      <c r="K78" s="19"/>
      <c r="L78" s="21" t="str">
        <f aca="false">IF(OR(D78="",E78=""),"",D78*E78)</f>
        <v/>
      </c>
      <c r="M78" s="22" t="str">
        <f aca="false">IF(L78="","",IF(SUM($L$6:$L$205)=0,0,SUMIF($L$6:$L$205,"&gt;="&amp;L78)/SUM($L$6:$L$205)))</f>
        <v/>
      </c>
      <c r="N78" s="23" t="str">
        <f aca="false">IF(M78="","",IF(M78&lt;=Instructions!$C$19,"A",IF(M78&lt;=Instructions!$C$20,"B","C")))</f>
        <v/>
      </c>
      <c r="O78" s="24" t="str">
        <f aca="false">IF(OR(G78="",H78="",F78="",I78=""),"",ROUND((Instructions!$C$25*G78+Instructions!$C$26*H78+Instructions!$C$27*IF(F78&lt;=1,1,IF(F78&lt;=4,2,IF(F78&lt;=12,3,IF(F78&lt;=24,4,5))))+Instructions!$C$28*IF(I78="Yes",1,IF(I78="Partial",3,5)))/5*100,0))</f>
        <v/>
      </c>
      <c r="P78" s="23" t="str">
        <f aca="false">IF(O78="","",IF(OR(G78=5,O78&gt;=Instructions!$C$21),"V",IF(O78&gt;=Instructions!$C$22,"E","D")))</f>
        <v/>
      </c>
      <c r="Q78" s="24" t="str">
        <f aca="false">IF(J78="","",IF(J78&lt;=Instructions!$C$23,"F",IF(J78&lt;=Instructions!$C$24,"S","N")))</f>
        <v/>
      </c>
      <c r="R78" s="21" t="str">
        <f aca="false">IF(OR(K78="",E78=""),"",K78*E78)</f>
        <v/>
      </c>
      <c r="S78" s="7" t="str">
        <f aca="false">IF(OR(N78="",P78=""),"",INDEX(Instructions!$C$49:$E$51,MATCH(P78,Instructions!$B$49:$B$51,0),MATCH(N78,Instructions!$C$48:$E$48,0))&amp;IF(Q78="N"," | Non-moving: review for disposal",""))</f>
        <v/>
      </c>
    </row>
    <row r="79" customFormat="false" ht="15" hidden="false" customHeight="false" outlineLevel="0" collapsed="false">
      <c r="A79" s="6"/>
      <c r="B79" s="6"/>
      <c r="C79" s="6"/>
      <c r="D79" s="19"/>
      <c r="E79" s="20"/>
      <c r="F79" s="19"/>
      <c r="G79" s="6"/>
      <c r="H79" s="6"/>
      <c r="I79" s="6"/>
      <c r="J79" s="19"/>
      <c r="K79" s="19"/>
      <c r="L79" s="21" t="str">
        <f aca="false">IF(OR(D79="",E79=""),"",D79*E79)</f>
        <v/>
      </c>
      <c r="M79" s="22" t="str">
        <f aca="false">IF(L79="","",IF(SUM($L$6:$L$205)=0,0,SUMIF($L$6:$L$205,"&gt;="&amp;L79)/SUM($L$6:$L$205)))</f>
        <v/>
      </c>
      <c r="N79" s="23" t="str">
        <f aca="false">IF(M79="","",IF(M79&lt;=Instructions!$C$19,"A",IF(M79&lt;=Instructions!$C$20,"B","C")))</f>
        <v/>
      </c>
      <c r="O79" s="24" t="str">
        <f aca="false">IF(OR(G79="",H79="",F79="",I79=""),"",ROUND((Instructions!$C$25*G79+Instructions!$C$26*H79+Instructions!$C$27*IF(F79&lt;=1,1,IF(F79&lt;=4,2,IF(F79&lt;=12,3,IF(F79&lt;=24,4,5))))+Instructions!$C$28*IF(I79="Yes",1,IF(I79="Partial",3,5)))/5*100,0))</f>
        <v/>
      </c>
      <c r="P79" s="23" t="str">
        <f aca="false">IF(O79="","",IF(OR(G79=5,O79&gt;=Instructions!$C$21),"V",IF(O79&gt;=Instructions!$C$22,"E","D")))</f>
        <v/>
      </c>
      <c r="Q79" s="24" t="str">
        <f aca="false">IF(J79="","",IF(J79&lt;=Instructions!$C$23,"F",IF(J79&lt;=Instructions!$C$24,"S","N")))</f>
        <v/>
      </c>
      <c r="R79" s="21" t="str">
        <f aca="false">IF(OR(K79="",E79=""),"",K79*E79)</f>
        <v/>
      </c>
      <c r="S79" s="7" t="str">
        <f aca="false">IF(OR(N79="",P79=""),"",INDEX(Instructions!$C$49:$E$51,MATCH(P79,Instructions!$B$49:$B$51,0),MATCH(N79,Instructions!$C$48:$E$48,0))&amp;IF(Q79="N"," | Non-moving: review for disposal",""))</f>
        <v/>
      </c>
    </row>
    <row r="80" customFormat="false" ht="15" hidden="false" customHeight="false" outlineLevel="0" collapsed="false">
      <c r="A80" s="6"/>
      <c r="B80" s="6"/>
      <c r="C80" s="6"/>
      <c r="D80" s="19"/>
      <c r="E80" s="20"/>
      <c r="F80" s="19"/>
      <c r="G80" s="6"/>
      <c r="H80" s="6"/>
      <c r="I80" s="6"/>
      <c r="J80" s="19"/>
      <c r="K80" s="19"/>
      <c r="L80" s="21" t="str">
        <f aca="false">IF(OR(D80="",E80=""),"",D80*E80)</f>
        <v/>
      </c>
      <c r="M80" s="22" t="str">
        <f aca="false">IF(L80="","",IF(SUM($L$6:$L$205)=0,0,SUMIF($L$6:$L$205,"&gt;="&amp;L80)/SUM($L$6:$L$205)))</f>
        <v/>
      </c>
      <c r="N80" s="23" t="str">
        <f aca="false">IF(M80="","",IF(M80&lt;=Instructions!$C$19,"A",IF(M80&lt;=Instructions!$C$20,"B","C")))</f>
        <v/>
      </c>
      <c r="O80" s="24" t="str">
        <f aca="false">IF(OR(G80="",H80="",F80="",I80=""),"",ROUND((Instructions!$C$25*G80+Instructions!$C$26*H80+Instructions!$C$27*IF(F80&lt;=1,1,IF(F80&lt;=4,2,IF(F80&lt;=12,3,IF(F80&lt;=24,4,5))))+Instructions!$C$28*IF(I80="Yes",1,IF(I80="Partial",3,5)))/5*100,0))</f>
        <v/>
      </c>
      <c r="P80" s="23" t="str">
        <f aca="false">IF(O80="","",IF(OR(G80=5,O80&gt;=Instructions!$C$21),"V",IF(O80&gt;=Instructions!$C$22,"E","D")))</f>
        <v/>
      </c>
      <c r="Q80" s="24" t="str">
        <f aca="false">IF(J80="","",IF(J80&lt;=Instructions!$C$23,"F",IF(J80&lt;=Instructions!$C$24,"S","N")))</f>
        <v/>
      </c>
      <c r="R80" s="21" t="str">
        <f aca="false">IF(OR(K80="",E80=""),"",K80*E80)</f>
        <v/>
      </c>
      <c r="S80" s="7" t="str">
        <f aca="false">IF(OR(N80="",P80=""),"",INDEX(Instructions!$C$49:$E$51,MATCH(P80,Instructions!$B$49:$B$51,0),MATCH(N80,Instructions!$C$48:$E$48,0))&amp;IF(Q80="N"," | Non-moving: review for disposal",""))</f>
        <v/>
      </c>
    </row>
    <row r="81" customFormat="false" ht="15" hidden="false" customHeight="false" outlineLevel="0" collapsed="false">
      <c r="A81" s="6"/>
      <c r="B81" s="6"/>
      <c r="C81" s="6"/>
      <c r="D81" s="19"/>
      <c r="E81" s="20"/>
      <c r="F81" s="19"/>
      <c r="G81" s="6"/>
      <c r="H81" s="6"/>
      <c r="I81" s="6"/>
      <c r="J81" s="19"/>
      <c r="K81" s="19"/>
      <c r="L81" s="21" t="str">
        <f aca="false">IF(OR(D81="",E81=""),"",D81*E81)</f>
        <v/>
      </c>
      <c r="M81" s="22" t="str">
        <f aca="false">IF(L81="","",IF(SUM($L$6:$L$205)=0,0,SUMIF($L$6:$L$205,"&gt;="&amp;L81)/SUM($L$6:$L$205)))</f>
        <v/>
      </c>
      <c r="N81" s="23" t="str">
        <f aca="false">IF(M81="","",IF(M81&lt;=Instructions!$C$19,"A",IF(M81&lt;=Instructions!$C$20,"B","C")))</f>
        <v/>
      </c>
      <c r="O81" s="24" t="str">
        <f aca="false">IF(OR(G81="",H81="",F81="",I81=""),"",ROUND((Instructions!$C$25*G81+Instructions!$C$26*H81+Instructions!$C$27*IF(F81&lt;=1,1,IF(F81&lt;=4,2,IF(F81&lt;=12,3,IF(F81&lt;=24,4,5))))+Instructions!$C$28*IF(I81="Yes",1,IF(I81="Partial",3,5)))/5*100,0))</f>
        <v/>
      </c>
      <c r="P81" s="23" t="str">
        <f aca="false">IF(O81="","",IF(OR(G81=5,O81&gt;=Instructions!$C$21),"V",IF(O81&gt;=Instructions!$C$22,"E","D")))</f>
        <v/>
      </c>
      <c r="Q81" s="24" t="str">
        <f aca="false">IF(J81="","",IF(J81&lt;=Instructions!$C$23,"F",IF(J81&lt;=Instructions!$C$24,"S","N")))</f>
        <v/>
      </c>
      <c r="R81" s="21" t="str">
        <f aca="false">IF(OR(K81="",E81=""),"",K81*E81)</f>
        <v/>
      </c>
      <c r="S81" s="7" t="str">
        <f aca="false">IF(OR(N81="",P81=""),"",INDEX(Instructions!$C$49:$E$51,MATCH(P81,Instructions!$B$49:$B$51,0),MATCH(N81,Instructions!$C$48:$E$48,0))&amp;IF(Q81="N"," | Non-moving: review for disposal",""))</f>
        <v/>
      </c>
    </row>
    <row r="82" customFormat="false" ht="15" hidden="false" customHeight="false" outlineLevel="0" collapsed="false">
      <c r="A82" s="6"/>
      <c r="B82" s="6"/>
      <c r="C82" s="6"/>
      <c r="D82" s="19"/>
      <c r="E82" s="20"/>
      <c r="F82" s="19"/>
      <c r="G82" s="6"/>
      <c r="H82" s="6"/>
      <c r="I82" s="6"/>
      <c r="J82" s="19"/>
      <c r="K82" s="19"/>
      <c r="L82" s="21" t="str">
        <f aca="false">IF(OR(D82="",E82=""),"",D82*E82)</f>
        <v/>
      </c>
      <c r="M82" s="22" t="str">
        <f aca="false">IF(L82="","",IF(SUM($L$6:$L$205)=0,0,SUMIF($L$6:$L$205,"&gt;="&amp;L82)/SUM($L$6:$L$205)))</f>
        <v/>
      </c>
      <c r="N82" s="23" t="str">
        <f aca="false">IF(M82="","",IF(M82&lt;=Instructions!$C$19,"A",IF(M82&lt;=Instructions!$C$20,"B","C")))</f>
        <v/>
      </c>
      <c r="O82" s="24" t="str">
        <f aca="false">IF(OR(G82="",H82="",F82="",I82=""),"",ROUND((Instructions!$C$25*G82+Instructions!$C$26*H82+Instructions!$C$27*IF(F82&lt;=1,1,IF(F82&lt;=4,2,IF(F82&lt;=12,3,IF(F82&lt;=24,4,5))))+Instructions!$C$28*IF(I82="Yes",1,IF(I82="Partial",3,5)))/5*100,0))</f>
        <v/>
      </c>
      <c r="P82" s="23" t="str">
        <f aca="false">IF(O82="","",IF(OR(G82=5,O82&gt;=Instructions!$C$21),"V",IF(O82&gt;=Instructions!$C$22,"E","D")))</f>
        <v/>
      </c>
      <c r="Q82" s="24" t="str">
        <f aca="false">IF(J82="","",IF(J82&lt;=Instructions!$C$23,"F",IF(J82&lt;=Instructions!$C$24,"S","N")))</f>
        <v/>
      </c>
      <c r="R82" s="21" t="str">
        <f aca="false">IF(OR(K82="",E82=""),"",K82*E82)</f>
        <v/>
      </c>
      <c r="S82" s="7" t="str">
        <f aca="false">IF(OR(N82="",P82=""),"",INDEX(Instructions!$C$49:$E$51,MATCH(P82,Instructions!$B$49:$B$51,0),MATCH(N82,Instructions!$C$48:$E$48,0))&amp;IF(Q82="N"," | Non-moving: review for disposal",""))</f>
        <v/>
      </c>
    </row>
    <row r="83" customFormat="false" ht="15" hidden="false" customHeight="false" outlineLevel="0" collapsed="false">
      <c r="A83" s="6"/>
      <c r="B83" s="6"/>
      <c r="C83" s="6"/>
      <c r="D83" s="19"/>
      <c r="E83" s="20"/>
      <c r="F83" s="19"/>
      <c r="G83" s="6"/>
      <c r="H83" s="6"/>
      <c r="I83" s="6"/>
      <c r="J83" s="19"/>
      <c r="K83" s="19"/>
      <c r="L83" s="21" t="str">
        <f aca="false">IF(OR(D83="",E83=""),"",D83*E83)</f>
        <v/>
      </c>
      <c r="M83" s="22" t="str">
        <f aca="false">IF(L83="","",IF(SUM($L$6:$L$205)=0,0,SUMIF($L$6:$L$205,"&gt;="&amp;L83)/SUM($L$6:$L$205)))</f>
        <v/>
      </c>
      <c r="N83" s="23" t="str">
        <f aca="false">IF(M83="","",IF(M83&lt;=Instructions!$C$19,"A",IF(M83&lt;=Instructions!$C$20,"B","C")))</f>
        <v/>
      </c>
      <c r="O83" s="24" t="str">
        <f aca="false">IF(OR(G83="",H83="",F83="",I83=""),"",ROUND((Instructions!$C$25*G83+Instructions!$C$26*H83+Instructions!$C$27*IF(F83&lt;=1,1,IF(F83&lt;=4,2,IF(F83&lt;=12,3,IF(F83&lt;=24,4,5))))+Instructions!$C$28*IF(I83="Yes",1,IF(I83="Partial",3,5)))/5*100,0))</f>
        <v/>
      </c>
      <c r="P83" s="23" t="str">
        <f aca="false">IF(O83="","",IF(OR(G83=5,O83&gt;=Instructions!$C$21),"V",IF(O83&gt;=Instructions!$C$22,"E","D")))</f>
        <v/>
      </c>
      <c r="Q83" s="24" t="str">
        <f aca="false">IF(J83="","",IF(J83&lt;=Instructions!$C$23,"F",IF(J83&lt;=Instructions!$C$24,"S","N")))</f>
        <v/>
      </c>
      <c r="R83" s="21" t="str">
        <f aca="false">IF(OR(K83="",E83=""),"",K83*E83)</f>
        <v/>
      </c>
      <c r="S83" s="7" t="str">
        <f aca="false">IF(OR(N83="",P83=""),"",INDEX(Instructions!$C$49:$E$51,MATCH(P83,Instructions!$B$49:$B$51,0),MATCH(N83,Instructions!$C$48:$E$48,0))&amp;IF(Q83="N"," | Non-moving: review for disposal",""))</f>
        <v/>
      </c>
    </row>
    <row r="84" customFormat="false" ht="15" hidden="false" customHeight="false" outlineLevel="0" collapsed="false">
      <c r="A84" s="6"/>
      <c r="B84" s="6"/>
      <c r="C84" s="6"/>
      <c r="D84" s="19"/>
      <c r="E84" s="20"/>
      <c r="F84" s="19"/>
      <c r="G84" s="6"/>
      <c r="H84" s="6"/>
      <c r="I84" s="6"/>
      <c r="J84" s="19"/>
      <c r="K84" s="19"/>
      <c r="L84" s="21" t="str">
        <f aca="false">IF(OR(D84="",E84=""),"",D84*E84)</f>
        <v/>
      </c>
      <c r="M84" s="22" t="str">
        <f aca="false">IF(L84="","",IF(SUM($L$6:$L$205)=0,0,SUMIF($L$6:$L$205,"&gt;="&amp;L84)/SUM($L$6:$L$205)))</f>
        <v/>
      </c>
      <c r="N84" s="23" t="str">
        <f aca="false">IF(M84="","",IF(M84&lt;=Instructions!$C$19,"A",IF(M84&lt;=Instructions!$C$20,"B","C")))</f>
        <v/>
      </c>
      <c r="O84" s="24" t="str">
        <f aca="false">IF(OR(G84="",H84="",F84="",I84=""),"",ROUND((Instructions!$C$25*G84+Instructions!$C$26*H84+Instructions!$C$27*IF(F84&lt;=1,1,IF(F84&lt;=4,2,IF(F84&lt;=12,3,IF(F84&lt;=24,4,5))))+Instructions!$C$28*IF(I84="Yes",1,IF(I84="Partial",3,5)))/5*100,0))</f>
        <v/>
      </c>
      <c r="P84" s="23" t="str">
        <f aca="false">IF(O84="","",IF(OR(G84=5,O84&gt;=Instructions!$C$21),"V",IF(O84&gt;=Instructions!$C$22,"E","D")))</f>
        <v/>
      </c>
      <c r="Q84" s="24" t="str">
        <f aca="false">IF(J84="","",IF(J84&lt;=Instructions!$C$23,"F",IF(J84&lt;=Instructions!$C$24,"S","N")))</f>
        <v/>
      </c>
      <c r="R84" s="21" t="str">
        <f aca="false">IF(OR(K84="",E84=""),"",K84*E84)</f>
        <v/>
      </c>
      <c r="S84" s="7" t="str">
        <f aca="false">IF(OR(N84="",P84=""),"",INDEX(Instructions!$C$49:$E$51,MATCH(P84,Instructions!$B$49:$B$51,0),MATCH(N84,Instructions!$C$48:$E$48,0))&amp;IF(Q84="N"," | Non-moving: review for disposal",""))</f>
        <v/>
      </c>
    </row>
    <row r="85" customFormat="false" ht="15" hidden="false" customHeight="false" outlineLevel="0" collapsed="false">
      <c r="A85" s="6"/>
      <c r="B85" s="6"/>
      <c r="C85" s="6"/>
      <c r="D85" s="19"/>
      <c r="E85" s="20"/>
      <c r="F85" s="19"/>
      <c r="G85" s="6"/>
      <c r="H85" s="6"/>
      <c r="I85" s="6"/>
      <c r="J85" s="19"/>
      <c r="K85" s="19"/>
      <c r="L85" s="21" t="str">
        <f aca="false">IF(OR(D85="",E85=""),"",D85*E85)</f>
        <v/>
      </c>
      <c r="M85" s="22" t="str">
        <f aca="false">IF(L85="","",IF(SUM($L$6:$L$205)=0,0,SUMIF($L$6:$L$205,"&gt;="&amp;L85)/SUM($L$6:$L$205)))</f>
        <v/>
      </c>
      <c r="N85" s="23" t="str">
        <f aca="false">IF(M85="","",IF(M85&lt;=Instructions!$C$19,"A",IF(M85&lt;=Instructions!$C$20,"B","C")))</f>
        <v/>
      </c>
      <c r="O85" s="24" t="str">
        <f aca="false">IF(OR(G85="",H85="",F85="",I85=""),"",ROUND((Instructions!$C$25*G85+Instructions!$C$26*H85+Instructions!$C$27*IF(F85&lt;=1,1,IF(F85&lt;=4,2,IF(F85&lt;=12,3,IF(F85&lt;=24,4,5))))+Instructions!$C$28*IF(I85="Yes",1,IF(I85="Partial",3,5)))/5*100,0))</f>
        <v/>
      </c>
      <c r="P85" s="23" t="str">
        <f aca="false">IF(O85="","",IF(OR(G85=5,O85&gt;=Instructions!$C$21),"V",IF(O85&gt;=Instructions!$C$22,"E","D")))</f>
        <v/>
      </c>
      <c r="Q85" s="24" t="str">
        <f aca="false">IF(J85="","",IF(J85&lt;=Instructions!$C$23,"F",IF(J85&lt;=Instructions!$C$24,"S","N")))</f>
        <v/>
      </c>
      <c r="R85" s="21" t="str">
        <f aca="false">IF(OR(K85="",E85=""),"",K85*E85)</f>
        <v/>
      </c>
      <c r="S85" s="7" t="str">
        <f aca="false">IF(OR(N85="",P85=""),"",INDEX(Instructions!$C$49:$E$51,MATCH(P85,Instructions!$B$49:$B$51,0),MATCH(N85,Instructions!$C$48:$E$48,0))&amp;IF(Q85="N"," | Non-moving: review for disposal",""))</f>
        <v/>
      </c>
    </row>
    <row r="86" customFormat="false" ht="15" hidden="false" customHeight="false" outlineLevel="0" collapsed="false">
      <c r="A86" s="6"/>
      <c r="B86" s="6"/>
      <c r="C86" s="6"/>
      <c r="D86" s="19"/>
      <c r="E86" s="20"/>
      <c r="F86" s="19"/>
      <c r="G86" s="6"/>
      <c r="H86" s="6"/>
      <c r="I86" s="6"/>
      <c r="J86" s="19"/>
      <c r="K86" s="19"/>
      <c r="L86" s="21" t="str">
        <f aca="false">IF(OR(D86="",E86=""),"",D86*E86)</f>
        <v/>
      </c>
      <c r="M86" s="22" t="str">
        <f aca="false">IF(L86="","",IF(SUM($L$6:$L$205)=0,0,SUMIF($L$6:$L$205,"&gt;="&amp;L86)/SUM($L$6:$L$205)))</f>
        <v/>
      </c>
      <c r="N86" s="23" t="str">
        <f aca="false">IF(M86="","",IF(M86&lt;=Instructions!$C$19,"A",IF(M86&lt;=Instructions!$C$20,"B","C")))</f>
        <v/>
      </c>
      <c r="O86" s="24" t="str">
        <f aca="false">IF(OR(G86="",H86="",F86="",I86=""),"",ROUND((Instructions!$C$25*G86+Instructions!$C$26*H86+Instructions!$C$27*IF(F86&lt;=1,1,IF(F86&lt;=4,2,IF(F86&lt;=12,3,IF(F86&lt;=24,4,5))))+Instructions!$C$28*IF(I86="Yes",1,IF(I86="Partial",3,5)))/5*100,0))</f>
        <v/>
      </c>
      <c r="P86" s="23" t="str">
        <f aca="false">IF(O86="","",IF(OR(G86=5,O86&gt;=Instructions!$C$21),"V",IF(O86&gt;=Instructions!$C$22,"E","D")))</f>
        <v/>
      </c>
      <c r="Q86" s="24" t="str">
        <f aca="false">IF(J86="","",IF(J86&lt;=Instructions!$C$23,"F",IF(J86&lt;=Instructions!$C$24,"S","N")))</f>
        <v/>
      </c>
      <c r="R86" s="21" t="str">
        <f aca="false">IF(OR(K86="",E86=""),"",K86*E86)</f>
        <v/>
      </c>
      <c r="S86" s="7" t="str">
        <f aca="false">IF(OR(N86="",P86=""),"",INDEX(Instructions!$C$49:$E$51,MATCH(P86,Instructions!$B$49:$B$51,0),MATCH(N86,Instructions!$C$48:$E$48,0))&amp;IF(Q86="N"," | Non-moving: review for disposal",""))</f>
        <v/>
      </c>
    </row>
    <row r="87" customFormat="false" ht="15" hidden="false" customHeight="false" outlineLevel="0" collapsed="false">
      <c r="A87" s="6"/>
      <c r="B87" s="6"/>
      <c r="C87" s="6"/>
      <c r="D87" s="19"/>
      <c r="E87" s="20"/>
      <c r="F87" s="19"/>
      <c r="G87" s="6"/>
      <c r="H87" s="6"/>
      <c r="I87" s="6"/>
      <c r="J87" s="19"/>
      <c r="K87" s="19"/>
      <c r="L87" s="21" t="str">
        <f aca="false">IF(OR(D87="",E87=""),"",D87*E87)</f>
        <v/>
      </c>
      <c r="M87" s="22" t="str">
        <f aca="false">IF(L87="","",IF(SUM($L$6:$L$205)=0,0,SUMIF($L$6:$L$205,"&gt;="&amp;L87)/SUM($L$6:$L$205)))</f>
        <v/>
      </c>
      <c r="N87" s="23" t="str">
        <f aca="false">IF(M87="","",IF(M87&lt;=Instructions!$C$19,"A",IF(M87&lt;=Instructions!$C$20,"B","C")))</f>
        <v/>
      </c>
      <c r="O87" s="24" t="str">
        <f aca="false">IF(OR(G87="",H87="",F87="",I87=""),"",ROUND((Instructions!$C$25*G87+Instructions!$C$26*H87+Instructions!$C$27*IF(F87&lt;=1,1,IF(F87&lt;=4,2,IF(F87&lt;=12,3,IF(F87&lt;=24,4,5))))+Instructions!$C$28*IF(I87="Yes",1,IF(I87="Partial",3,5)))/5*100,0))</f>
        <v/>
      </c>
      <c r="P87" s="23" t="str">
        <f aca="false">IF(O87="","",IF(OR(G87=5,O87&gt;=Instructions!$C$21),"V",IF(O87&gt;=Instructions!$C$22,"E","D")))</f>
        <v/>
      </c>
      <c r="Q87" s="24" t="str">
        <f aca="false">IF(J87="","",IF(J87&lt;=Instructions!$C$23,"F",IF(J87&lt;=Instructions!$C$24,"S","N")))</f>
        <v/>
      </c>
      <c r="R87" s="21" t="str">
        <f aca="false">IF(OR(K87="",E87=""),"",K87*E87)</f>
        <v/>
      </c>
      <c r="S87" s="7" t="str">
        <f aca="false">IF(OR(N87="",P87=""),"",INDEX(Instructions!$C$49:$E$51,MATCH(P87,Instructions!$B$49:$B$51,0),MATCH(N87,Instructions!$C$48:$E$48,0))&amp;IF(Q87="N"," | Non-moving: review for disposal",""))</f>
        <v/>
      </c>
    </row>
    <row r="88" customFormat="false" ht="15" hidden="false" customHeight="false" outlineLevel="0" collapsed="false">
      <c r="A88" s="6"/>
      <c r="B88" s="6"/>
      <c r="C88" s="6"/>
      <c r="D88" s="19"/>
      <c r="E88" s="20"/>
      <c r="F88" s="19"/>
      <c r="G88" s="6"/>
      <c r="H88" s="6"/>
      <c r="I88" s="6"/>
      <c r="J88" s="19"/>
      <c r="K88" s="19"/>
      <c r="L88" s="21" t="str">
        <f aca="false">IF(OR(D88="",E88=""),"",D88*E88)</f>
        <v/>
      </c>
      <c r="M88" s="22" t="str">
        <f aca="false">IF(L88="","",IF(SUM($L$6:$L$205)=0,0,SUMIF($L$6:$L$205,"&gt;="&amp;L88)/SUM($L$6:$L$205)))</f>
        <v/>
      </c>
      <c r="N88" s="23" t="str">
        <f aca="false">IF(M88="","",IF(M88&lt;=Instructions!$C$19,"A",IF(M88&lt;=Instructions!$C$20,"B","C")))</f>
        <v/>
      </c>
      <c r="O88" s="24" t="str">
        <f aca="false">IF(OR(G88="",H88="",F88="",I88=""),"",ROUND((Instructions!$C$25*G88+Instructions!$C$26*H88+Instructions!$C$27*IF(F88&lt;=1,1,IF(F88&lt;=4,2,IF(F88&lt;=12,3,IF(F88&lt;=24,4,5))))+Instructions!$C$28*IF(I88="Yes",1,IF(I88="Partial",3,5)))/5*100,0))</f>
        <v/>
      </c>
      <c r="P88" s="23" t="str">
        <f aca="false">IF(O88="","",IF(OR(G88=5,O88&gt;=Instructions!$C$21),"V",IF(O88&gt;=Instructions!$C$22,"E","D")))</f>
        <v/>
      </c>
      <c r="Q88" s="24" t="str">
        <f aca="false">IF(J88="","",IF(J88&lt;=Instructions!$C$23,"F",IF(J88&lt;=Instructions!$C$24,"S","N")))</f>
        <v/>
      </c>
      <c r="R88" s="21" t="str">
        <f aca="false">IF(OR(K88="",E88=""),"",K88*E88)</f>
        <v/>
      </c>
      <c r="S88" s="7" t="str">
        <f aca="false">IF(OR(N88="",P88=""),"",INDEX(Instructions!$C$49:$E$51,MATCH(P88,Instructions!$B$49:$B$51,0),MATCH(N88,Instructions!$C$48:$E$48,0))&amp;IF(Q88="N"," | Non-moving: review for disposal",""))</f>
        <v/>
      </c>
    </row>
    <row r="89" customFormat="false" ht="15" hidden="false" customHeight="false" outlineLevel="0" collapsed="false">
      <c r="A89" s="6"/>
      <c r="B89" s="6"/>
      <c r="C89" s="6"/>
      <c r="D89" s="19"/>
      <c r="E89" s="20"/>
      <c r="F89" s="19"/>
      <c r="G89" s="6"/>
      <c r="H89" s="6"/>
      <c r="I89" s="6"/>
      <c r="J89" s="19"/>
      <c r="K89" s="19"/>
      <c r="L89" s="21" t="str">
        <f aca="false">IF(OR(D89="",E89=""),"",D89*E89)</f>
        <v/>
      </c>
      <c r="M89" s="22" t="str">
        <f aca="false">IF(L89="","",IF(SUM($L$6:$L$205)=0,0,SUMIF($L$6:$L$205,"&gt;="&amp;L89)/SUM($L$6:$L$205)))</f>
        <v/>
      </c>
      <c r="N89" s="23" t="str">
        <f aca="false">IF(M89="","",IF(M89&lt;=Instructions!$C$19,"A",IF(M89&lt;=Instructions!$C$20,"B","C")))</f>
        <v/>
      </c>
      <c r="O89" s="24" t="str">
        <f aca="false">IF(OR(G89="",H89="",F89="",I89=""),"",ROUND((Instructions!$C$25*G89+Instructions!$C$26*H89+Instructions!$C$27*IF(F89&lt;=1,1,IF(F89&lt;=4,2,IF(F89&lt;=12,3,IF(F89&lt;=24,4,5))))+Instructions!$C$28*IF(I89="Yes",1,IF(I89="Partial",3,5)))/5*100,0))</f>
        <v/>
      </c>
      <c r="P89" s="23" t="str">
        <f aca="false">IF(O89="","",IF(OR(G89=5,O89&gt;=Instructions!$C$21),"V",IF(O89&gt;=Instructions!$C$22,"E","D")))</f>
        <v/>
      </c>
      <c r="Q89" s="24" t="str">
        <f aca="false">IF(J89="","",IF(J89&lt;=Instructions!$C$23,"F",IF(J89&lt;=Instructions!$C$24,"S","N")))</f>
        <v/>
      </c>
      <c r="R89" s="21" t="str">
        <f aca="false">IF(OR(K89="",E89=""),"",K89*E89)</f>
        <v/>
      </c>
      <c r="S89" s="7" t="str">
        <f aca="false">IF(OR(N89="",P89=""),"",INDEX(Instructions!$C$49:$E$51,MATCH(P89,Instructions!$B$49:$B$51,0),MATCH(N89,Instructions!$C$48:$E$48,0))&amp;IF(Q89="N"," | Non-moving: review for disposal",""))</f>
        <v/>
      </c>
    </row>
    <row r="90" customFormat="false" ht="15" hidden="false" customHeight="false" outlineLevel="0" collapsed="false">
      <c r="A90" s="6"/>
      <c r="B90" s="6"/>
      <c r="C90" s="6"/>
      <c r="D90" s="19"/>
      <c r="E90" s="20"/>
      <c r="F90" s="19"/>
      <c r="G90" s="6"/>
      <c r="H90" s="6"/>
      <c r="I90" s="6"/>
      <c r="J90" s="19"/>
      <c r="K90" s="19"/>
      <c r="L90" s="21" t="str">
        <f aca="false">IF(OR(D90="",E90=""),"",D90*E90)</f>
        <v/>
      </c>
      <c r="M90" s="22" t="str">
        <f aca="false">IF(L90="","",IF(SUM($L$6:$L$205)=0,0,SUMIF($L$6:$L$205,"&gt;="&amp;L90)/SUM($L$6:$L$205)))</f>
        <v/>
      </c>
      <c r="N90" s="23" t="str">
        <f aca="false">IF(M90="","",IF(M90&lt;=Instructions!$C$19,"A",IF(M90&lt;=Instructions!$C$20,"B","C")))</f>
        <v/>
      </c>
      <c r="O90" s="24" t="str">
        <f aca="false">IF(OR(G90="",H90="",F90="",I90=""),"",ROUND((Instructions!$C$25*G90+Instructions!$C$26*H90+Instructions!$C$27*IF(F90&lt;=1,1,IF(F90&lt;=4,2,IF(F90&lt;=12,3,IF(F90&lt;=24,4,5))))+Instructions!$C$28*IF(I90="Yes",1,IF(I90="Partial",3,5)))/5*100,0))</f>
        <v/>
      </c>
      <c r="P90" s="23" t="str">
        <f aca="false">IF(O90="","",IF(OR(G90=5,O90&gt;=Instructions!$C$21),"V",IF(O90&gt;=Instructions!$C$22,"E","D")))</f>
        <v/>
      </c>
      <c r="Q90" s="24" t="str">
        <f aca="false">IF(J90="","",IF(J90&lt;=Instructions!$C$23,"F",IF(J90&lt;=Instructions!$C$24,"S","N")))</f>
        <v/>
      </c>
      <c r="R90" s="21" t="str">
        <f aca="false">IF(OR(K90="",E90=""),"",K90*E90)</f>
        <v/>
      </c>
      <c r="S90" s="7" t="str">
        <f aca="false">IF(OR(N90="",P90=""),"",INDEX(Instructions!$C$49:$E$51,MATCH(P90,Instructions!$B$49:$B$51,0),MATCH(N90,Instructions!$C$48:$E$48,0))&amp;IF(Q90="N"," | Non-moving: review for disposal",""))</f>
        <v/>
      </c>
    </row>
    <row r="91" customFormat="false" ht="15" hidden="false" customHeight="false" outlineLevel="0" collapsed="false">
      <c r="A91" s="6"/>
      <c r="B91" s="6"/>
      <c r="C91" s="6"/>
      <c r="D91" s="19"/>
      <c r="E91" s="20"/>
      <c r="F91" s="19"/>
      <c r="G91" s="6"/>
      <c r="H91" s="6"/>
      <c r="I91" s="6"/>
      <c r="J91" s="19"/>
      <c r="K91" s="19"/>
      <c r="L91" s="21" t="str">
        <f aca="false">IF(OR(D91="",E91=""),"",D91*E91)</f>
        <v/>
      </c>
      <c r="M91" s="22" t="str">
        <f aca="false">IF(L91="","",IF(SUM($L$6:$L$205)=0,0,SUMIF($L$6:$L$205,"&gt;="&amp;L91)/SUM($L$6:$L$205)))</f>
        <v/>
      </c>
      <c r="N91" s="23" t="str">
        <f aca="false">IF(M91="","",IF(M91&lt;=Instructions!$C$19,"A",IF(M91&lt;=Instructions!$C$20,"B","C")))</f>
        <v/>
      </c>
      <c r="O91" s="24" t="str">
        <f aca="false">IF(OR(G91="",H91="",F91="",I91=""),"",ROUND((Instructions!$C$25*G91+Instructions!$C$26*H91+Instructions!$C$27*IF(F91&lt;=1,1,IF(F91&lt;=4,2,IF(F91&lt;=12,3,IF(F91&lt;=24,4,5))))+Instructions!$C$28*IF(I91="Yes",1,IF(I91="Partial",3,5)))/5*100,0))</f>
        <v/>
      </c>
      <c r="P91" s="23" t="str">
        <f aca="false">IF(O91="","",IF(OR(G91=5,O91&gt;=Instructions!$C$21),"V",IF(O91&gt;=Instructions!$C$22,"E","D")))</f>
        <v/>
      </c>
      <c r="Q91" s="24" t="str">
        <f aca="false">IF(J91="","",IF(J91&lt;=Instructions!$C$23,"F",IF(J91&lt;=Instructions!$C$24,"S","N")))</f>
        <v/>
      </c>
      <c r="R91" s="21" t="str">
        <f aca="false">IF(OR(K91="",E91=""),"",K91*E91)</f>
        <v/>
      </c>
      <c r="S91" s="7" t="str">
        <f aca="false">IF(OR(N91="",P91=""),"",INDEX(Instructions!$C$49:$E$51,MATCH(P91,Instructions!$B$49:$B$51,0),MATCH(N91,Instructions!$C$48:$E$48,0))&amp;IF(Q91="N"," | Non-moving: review for disposal",""))</f>
        <v/>
      </c>
    </row>
    <row r="92" customFormat="false" ht="15" hidden="false" customHeight="false" outlineLevel="0" collapsed="false">
      <c r="A92" s="6"/>
      <c r="B92" s="6"/>
      <c r="C92" s="6"/>
      <c r="D92" s="19"/>
      <c r="E92" s="20"/>
      <c r="F92" s="19"/>
      <c r="G92" s="6"/>
      <c r="H92" s="6"/>
      <c r="I92" s="6"/>
      <c r="J92" s="19"/>
      <c r="K92" s="19"/>
      <c r="L92" s="21" t="str">
        <f aca="false">IF(OR(D92="",E92=""),"",D92*E92)</f>
        <v/>
      </c>
      <c r="M92" s="22" t="str">
        <f aca="false">IF(L92="","",IF(SUM($L$6:$L$205)=0,0,SUMIF($L$6:$L$205,"&gt;="&amp;L92)/SUM($L$6:$L$205)))</f>
        <v/>
      </c>
      <c r="N92" s="23" t="str">
        <f aca="false">IF(M92="","",IF(M92&lt;=Instructions!$C$19,"A",IF(M92&lt;=Instructions!$C$20,"B","C")))</f>
        <v/>
      </c>
      <c r="O92" s="24" t="str">
        <f aca="false">IF(OR(G92="",H92="",F92="",I92=""),"",ROUND((Instructions!$C$25*G92+Instructions!$C$26*H92+Instructions!$C$27*IF(F92&lt;=1,1,IF(F92&lt;=4,2,IF(F92&lt;=12,3,IF(F92&lt;=24,4,5))))+Instructions!$C$28*IF(I92="Yes",1,IF(I92="Partial",3,5)))/5*100,0))</f>
        <v/>
      </c>
      <c r="P92" s="23" t="str">
        <f aca="false">IF(O92="","",IF(OR(G92=5,O92&gt;=Instructions!$C$21),"V",IF(O92&gt;=Instructions!$C$22,"E","D")))</f>
        <v/>
      </c>
      <c r="Q92" s="24" t="str">
        <f aca="false">IF(J92="","",IF(J92&lt;=Instructions!$C$23,"F",IF(J92&lt;=Instructions!$C$24,"S","N")))</f>
        <v/>
      </c>
      <c r="R92" s="21" t="str">
        <f aca="false">IF(OR(K92="",E92=""),"",K92*E92)</f>
        <v/>
      </c>
      <c r="S92" s="7" t="str">
        <f aca="false">IF(OR(N92="",P92=""),"",INDEX(Instructions!$C$49:$E$51,MATCH(P92,Instructions!$B$49:$B$51,0),MATCH(N92,Instructions!$C$48:$E$48,0))&amp;IF(Q92="N"," | Non-moving: review for disposal",""))</f>
        <v/>
      </c>
    </row>
    <row r="93" customFormat="false" ht="15" hidden="false" customHeight="false" outlineLevel="0" collapsed="false">
      <c r="A93" s="6"/>
      <c r="B93" s="6"/>
      <c r="C93" s="6"/>
      <c r="D93" s="19"/>
      <c r="E93" s="20"/>
      <c r="F93" s="19"/>
      <c r="G93" s="6"/>
      <c r="H93" s="6"/>
      <c r="I93" s="6"/>
      <c r="J93" s="19"/>
      <c r="K93" s="19"/>
      <c r="L93" s="21" t="str">
        <f aca="false">IF(OR(D93="",E93=""),"",D93*E93)</f>
        <v/>
      </c>
      <c r="M93" s="22" t="str">
        <f aca="false">IF(L93="","",IF(SUM($L$6:$L$205)=0,0,SUMIF($L$6:$L$205,"&gt;="&amp;L93)/SUM($L$6:$L$205)))</f>
        <v/>
      </c>
      <c r="N93" s="23" t="str">
        <f aca="false">IF(M93="","",IF(M93&lt;=Instructions!$C$19,"A",IF(M93&lt;=Instructions!$C$20,"B","C")))</f>
        <v/>
      </c>
      <c r="O93" s="24" t="str">
        <f aca="false">IF(OR(G93="",H93="",F93="",I93=""),"",ROUND((Instructions!$C$25*G93+Instructions!$C$26*H93+Instructions!$C$27*IF(F93&lt;=1,1,IF(F93&lt;=4,2,IF(F93&lt;=12,3,IF(F93&lt;=24,4,5))))+Instructions!$C$28*IF(I93="Yes",1,IF(I93="Partial",3,5)))/5*100,0))</f>
        <v/>
      </c>
      <c r="P93" s="23" t="str">
        <f aca="false">IF(O93="","",IF(OR(G93=5,O93&gt;=Instructions!$C$21),"V",IF(O93&gt;=Instructions!$C$22,"E","D")))</f>
        <v/>
      </c>
      <c r="Q93" s="24" t="str">
        <f aca="false">IF(J93="","",IF(J93&lt;=Instructions!$C$23,"F",IF(J93&lt;=Instructions!$C$24,"S","N")))</f>
        <v/>
      </c>
      <c r="R93" s="21" t="str">
        <f aca="false">IF(OR(K93="",E93=""),"",K93*E93)</f>
        <v/>
      </c>
      <c r="S93" s="7" t="str">
        <f aca="false">IF(OR(N93="",P93=""),"",INDEX(Instructions!$C$49:$E$51,MATCH(P93,Instructions!$B$49:$B$51,0),MATCH(N93,Instructions!$C$48:$E$48,0))&amp;IF(Q93="N"," | Non-moving: review for disposal",""))</f>
        <v/>
      </c>
    </row>
    <row r="94" customFormat="false" ht="15" hidden="false" customHeight="false" outlineLevel="0" collapsed="false">
      <c r="A94" s="6"/>
      <c r="B94" s="6"/>
      <c r="C94" s="6"/>
      <c r="D94" s="19"/>
      <c r="E94" s="20"/>
      <c r="F94" s="19"/>
      <c r="G94" s="6"/>
      <c r="H94" s="6"/>
      <c r="I94" s="6"/>
      <c r="J94" s="19"/>
      <c r="K94" s="19"/>
      <c r="L94" s="21" t="str">
        <f aca="false">IF(OR(D94="",E94=""),"",D94*E94)</f>
        <v/>
      </c>
      <c r="M94" s="22" t="str">
        <f aca="false">IF(L94="","",IF(SUM($L$6:$L$205)=0,0,SUMIF($L$6:$L$205,"&gt;="&amp;L94)/SUM($L$6:$L$205)))</f>
        <v/>
      </c>
      <c r="N94" s="23" t="str">
        <f aca="false">IF(M94="","",IF(M94&lt;=Instructions!$C$19,"A",IF(M94&lt;=Instructions!$C$20,"B","C")))</f>
        <v/>
      </c>
      <c r="O94" s="24" t="str">
        <f aca="false">IF(OR(G94="",H94="",F94="",I94=""),"",ROUND((Instructions!$C$25*G94+Instructions!$C$26*H94+Instructions!$C$27*IF(F94&lt;=1,1,IF(F94&lt;=4,2,IF(F94&lt;=12,3,IF(F94&lt;=24,4,5))))+Instructions!$C$28*IF(I94="Yes",1,IF(I94="Partial",3,5)))/5*100,0))</f>
        <v/>
      </c>
      <c r="P94" s="23" t="str">
        <f aca="false">IF(O94="","",IF(OR(G94=5,O94&gt;=Instructions!$C$21),"V",IF(O94&gt;=Instructions!$C$22,"E","D")))</f>
        <v/>
      </c>
      <c r="Q94" s="24" t="str">
        <f aca="false">IF(J94="","",IF(J94&lt;=Instructions!$C$23,"F",IF(J94&lt;=Instructions!$C$24,"S","N")))</f>
        <v/>
      </c>
      <c r="R94" s="21" t="str">
        <f aca="false">IF(OR(K94="",E94=""),"",K94*E94)</f>
        <v/>
      </c>
      <c r="S94" s="7" t="str">
        <f aca="false">IF(OR(N94="",P94=""),"",INDEX(Instructions!$C$49:$E$51,MATCH(P94,Instructions!$B$49:$B$51,0),MATCH(N94,Instructions!$C$48:$E$48,0))&amp;IF(Q94="N"," | Non-moving: review for disposal",""))</f>
        <v/>
      </c>
    </row>
    <row r="95" customFormat="false" ht="15" hidden="false" customHeight="false" outlineLevel="0" collapsed="false">
      <c r="A95" s="6"/>
      <c r="B95" s="6"/>
      <c r="C95" s="6"/>
      <c r="D95" s="19"/>
      <c r="E95" s="20"/>
      <c r="F95" s="19"/>
      <c r="G95" s="6"/>
      <c r="H95" s="6"/>
      <c r="I95" s="6"/>
      <c r="J95" s="19"/>
      <c r="K95" s="19"/>
      <c r="L95" s="21" t="str">
        <f aca="false">IF(OR(D95="",E95=""),"",D95*E95)</f>
        <v/>
      </c>
      <c r="M95" s="22" t="str">
        <f aca="false">IF(L95="","",IF(SUM($L$6:$L$205)=0,0,SUMIF($L$6:$L$205,"&gt;="&amp;L95)/SUM($L$6:$L$205)))</f>
        <v/>
      </c>
      <c r="N95" s="23" t="str">
        <f aca="false">IF(M95="","",IF(M95&lt;=Instructions!$C$19,"A",IF(M95&lt;=Instructions!$C$20,"B","C")))</f>
        <v/>
      </c>
      <c r="O95" s="24" t="str">
        <f aca="false">IF(OR(G95="",H95="",F95="",I95=""),"",ROUND((Instructions!$C$25*G95+Instructions!$C$26*H95+Instructions!$C$27*IF(F95&lt;=1,1,IF(F95&lt;=4,2,IF(F95&lt;=12,3,IF(F95&lt;=24,4,5))))+Instructions!$C$28*IF(I95="Yes",1,IF(I95="Partial",3,5)))/5*100,0))</f>
        <v/>
      </c>
      <c r="P95" s="23" t="str">
        <f aca="false">IF(O95="","",IF(OR(G95=5,O95&gt;=Instructions!$C$21),"V",IF(O95&gt;=Instructions!$C$22,"E","D")))</f>
        <v/>
      </c>
      <c r="Q95" s="24" t="str">
        <f aca="false">IF(J95="","",IF(J95&lt;=Instructions!$C$23,"F",IF(J95&lt;=Instructions!$C$24,"S","N")))</f>
        <v/>
      </c>
      <c r="R95" s="21" t="str">
        <f aca="false">IF(OR(K95="",E95=""),"",K95*E95)</f>
        <v/>
      </c>
      <c r="S95" s="7" t="str">
        <f aca="false">IF(OR(N95="",P95=""),"",INDEX(Instructions!$C$49:$E$51,MATCH(P95,Instructions!$B$49:$B$51,0),MATCH(N95,Instructions!$C$48:$E$48,0))&amp;IF(Q95="N"," | Non-moving: review for disposal",""))</f>
        <v/>
      </c>
    </row>
    <row r="96" customFormat="false" ht="15" hidden="false" customHeight="false" outlineLevel="0" collapsed="false">
      <c r="A96" s="6"/>
      <c r="B96" s="6"/>
      <c r="C96" s="6"/>
      <c r="D96" s="19"/>
      <c r="E96" s="20"/>
      <c r="F96" s="19"/>
      <c r="G96" s="6"/>
      <c r="H96" s="6"/>
      <c r="I96" s="6"/>
      <c r="J96" s="19"/>
      <c r="K96" s="19"/>
      <c r="L96" s="21" t="str">
        <f aca="false">IF(OR(D96="",E96=""),"",D96*E96)</f>
        <v/>
      </c>
      <c r="M96" s="22" t="str">
        <f aca="false">IF(L96="","",IF(SUM($L$6:$L$205)=0,0,SUMIF($L$6:$L$205,"&gt;="&amp;L96)/SUM($L$6:$L$205)))</f>
        <v/>
      </c>
      <c r="N96" s="23" t="str">
        <f aca="false">IF(M96="","",IF(M96&lt;=Instructions!$C$19,"A",IF(M96&lt;=Instructions!$C$20,"B","C")))</f>
        <v/>
      </c>
      <c r="O96" s="24" t="str">
        <f aca="false">IF(OR(G96="",H96="",F96="",I96=""),"",ROUND((Instructions!$C$25*G96+Instructions!$C$26*H96+Instructions!$C$27*IF(F96&lt;=1,1,IF(F96&lt;=4,2,IF(F96&lt;=12,3,IF(F96&lt;=24,4,5))))+Instructions!$C$28*IF(I96="Yes",1,IF(I96="Partial",3,5)))/5*100,0))</f>
        <v/>
      </c>
      <c r="P96" s="23" t="str">
        <f aca="false">IF(O96="","",IF(OR(G96=5,O96&gt;=Instructions!$C$21),"V",IF(O96&gt;=Instructions!$C$22,"E","D")))</f>
        <v/>
      </c>
      <c r="Q96" s="24" t="str">
        <f aca="false">IF(J96="","",IF(J96&lt;=Instructions!$C$23,"F",IF(J96&lt;=Instructions!$C$24,"S","N")))</f>
        <v/>
      </c>
      <c r="R96" s="21" t="str">
        <f aca="false">IF(OR(K96="",E96=""),"",K96*E96)</f>
        <v/>
      </c>
      <c r="S96" s="7" t="str">
        <f aca="false">IF(OR(N96="",P96=""),"",INDEX(Instructions!$C$49:$E$51,MATCH(P96,Instructions!$B$49:$B$51,0),MATCH(N96,Instructions!$C$48:$E$48,0))&amp;IF(Q96="N"," | Non-moving: review for disposal",""))</f>
        <v/>
      </c>
    </row>
    <row r="97" customFormat="false" ht="15" hidden="false" customHeight="false" outlineLevel="0" collapsed="false">
      <c r="A97" s="6"/>
      <c r="B97" s="6"/>
      <c r="C97" s="6"/>
      <c r="D97" s="19"/>
      <c r="E97" s="20"/>
      <c r="F97" s="19"/>
      <c r="G97" s="6"/>
      <c r="H97" s="6"/>
      <c r="I97" s="6"/>
      <c r="J97" s="19"/>
      <c r="K97" s="19"/>
      <c r="L97" s="21" t="str">
        <f aca="false">IF(OR(D97="",E97=""),"",D97*E97)</f>
        <v/>
      </c>
      <c r="M97" s="22" t="str">
        <f aca="false">IF(L97="","",IF(SUM($L$6:$L$205)=0,0,SUMIF($L$6:$L$205,"&gt;="&amp;L97)/SUM($L$6:$L$205)))</f>
        <v/>
      </c>
      <c r="N97" s="23" t="str">
        <f aca="false">IF(M97="","",IF(M97&lt;=Instructions!$C$19,"A",IF(M97&lt;=Instructions!$C$20,"B","C")))</f>
        <v/>
      </c>
      <c r="O97" s="24" t="str">
        <f aca="false">IF(OR(G97="",H97="",F97="",I97=""),"",ROUND((Instructions!$C$25*G97+Instructions!$C$26*H97+Instructions!$C$27*IF(F97&lt;=1,1,IF(F97&lt;=4,2,IF(F97&lt;=12,3,IF(F97&lt;=24,4,5))))+Instructions!$C$28*IF(I97="Yes",1,IF(I97="Partial",3,5)))/5*100,0))</f>
        <v/>
      </c>
      <c r="P97" s="23" t="str">
        <f aca="false">IF(O97="","",IF(OR(G97=5,O97&gt;=Instructions!$C$21),"V",IF(O97&gt;=Instructions!$C$22,"E","D")))</f>
        <v/>
      </c>
      <c r="Q97" s="24" t="str">
        <f aca="false">IF(J97="","",IF(J97&lt;=Instructions!$C$23,"F",IF(J97&lt;=Instructions!$C$24,"S","N")))</f>
        <v/>
      </c>
      <c r="R97" s="21" t="str">
        <f aca="false">IF(OR(K97="",E97=""),"",K97*E97)</f>
        <v/>
      </c>
      <c r="S97" s="7" t="str">
        <f aca="false">IF(OR(N97="",P97=""),"",INDEX(Instructions!$C$49:$E$51,MATCH(P97,Instructions!$B$49:$B$51,0),MATCH(N97,Instructions!$C$48:$E$48,0))&amp;IF(Q97="N"," | Non-moving: review for disposal",""))</f>
        <v/>
      </c>
    </row>
    <row r="98" customFormat="false" ht="15" hidden="false" customHeight="false" outlineLevel="0" collapsed="false">
      <c r="A98" s="6"/>
      <c r="B98" s="6"/>
      <c r="C98" s="6"/>
      <c r="D98" s="19"/>
      <c r="E98" s="20"/>
      <c r="F98" s="19"/>
      <c r="G98" s="6"/>
      <c r="H98" s="6"/>
      <c r="I98" s="6"/>
      <c r="J98" s="19"/>
      <c r="K98" s="19"/>
      <c r="L98" s="21" t="str">
        <f aca="false">IF(OR(D98="",E98=""),"",D98*E98)</f>
        <v/>
      </c>
      <c r="M98" s="22" t="str">
        <f aca="false">IF(L98="","",IF(SUM($L$6:$L$205)=0,0,SUMIF($L$6:$L$205,"&gt;="&amp;L98)/SUM($L$6:$L$205)))</f>
        <v/>
      </c>
      <c r="N98" s="23" t="str">
        <f aca="false">IF(M98="","",IF(M98&lt;=Instructions!$C$19,"A",IF(M98&lt;=Instructions!$C$20,"B","C")))</f>
        <v/>
      </c>
      <c r="O98" s="24" t="str">
        <f aca="false">IF(OR(G98="",H98="",F98="",I98=""),"",ROUND((Instructions!$C$25*G98+Instructions!$C$26*H98+Instructions!$C$27*IF(F98&lt;=1,1,IF(F98&lt;=4,2,IF(F98&lt;=12,3,IF(F98&lt;=24,4,5))))+Instructions!$C$28*IF(I98="Yes",1,IF(I98="Partial",3,5)))/5*100,0))</f>
        <v/>
      </c>
      <c r="P98" s="23" t="str">
        <f aca="false">IF(O98="","",IF(OR(G98=5,O98&gt;=Instructions!$C$21),"V",IF(O98&gt;=Instructions!$C$22,"E","D")))</f>
        <v/>
      </c>
      <c r="Q98" s="24" t="str">
        <f aca="false">IF(J98="","",IF(J98&lt;=Instructions!$C$23,"F",IF(J98&lt;=Instructions!$C$24,"S","N")))</f>
        <v/>
      </c>
      <c r="R98" s="21" t="str">
        <f aca="false">IF(OR(K98="",E98=""),"",K98*E98)</f>
        <v/>
      </c>
      <c r="S98" s="7" t="str">
        <f aca="false">IF(OR(N98="",P98=""),"",INDEX(Instructions!$C$49:$E$51,MATCH(P98,Instructions!$B$49:$B$51,0),MATCH(N98,Instructions!$C$48:$E$48,0))&amp;IF(Q98="N"," | Non-moving: review for disposal",""))</f>
        <v/>
      </c>
    </row>
    <row r="99" customFormat="false" ht="15" hidden="false" customHeight="false" outlineLevel="0" collapsed="false">
      <c r="A99" s="6"/>
      <c r="B99" s="6"/>
      <c r="C99" s="6"/>
      <c r="D99" s="19"/>
      <c r="E99" s="20"/>
      <c r="F99" s="19"/>
      <c r="G99" s="6"/>
      <c r="H99" s="6"/>
      <c r="I99" s="6"/>
      <c r="J99" s="19"/>
      <c r="K99" s="19"/>
      <c r="L99" s="21" t="str">
        <f aca="false">IF(OR(D99="",E99=""),"",D99*E99)</f>
        <v/>
      </c>
      <c r="M99" s="22" t="str">
        <f aca="false">IF(L99="","",IF(SUM($L$6:$L$205)=0,0,SUMIF($L$6:$L$205,"&gt;="&amp;L99)/SUM($L$6:$L$205)))</f>
        <v/>
      </c>
      <c r="N99" s="23" t="str">
        <f aca="false">IF(M99="","",IF(M99&lt;=Instructions!$C$19,"A",IF(M99&lt;=Instructions!$C$20,"B","C")))</f>
        <v/>
      </c>
      <c r="O99" s="24" t="str">
        <f aca="false">IF(OR(G99="",H99="",F99="",I99=""),"",ROUND((Instructions!$C$25*G99+Instructions!$C$26*H99+Instructions!$C$27*IF(F99&lt;=1,1,IF(F99&lt;=4,2,IF(F99&lt;=12,3,IF(F99&lt;=24,4,5))))+Instructions!$C$28*IF(I99="Yes",1,IF(I99="Partial",3,5)))/5*100,0))</f>
        <v/>
      </c>
      <c r="P99" s="23" t="str">
        <f aca="false">IF(O99="","",IF(OR(G99=5,O99&gt;=Instructions!$C$21),"V",IF(O99&gt;=Instructions!$C$22,"E","D")))</f>
        <v/>
      </c>
      <c r="Q99" s="24" t="str">
        <f aca="false">IF(J99="","",IF(J99&lt;=Instructions!$C$23,"F",IF(J99&lt;=Instructions!$C$24,"S","N")))</f>
        <v/>
      </c>
      <c r="R99" s="21" t="str">
        <f aca="false">IF(OR(K99="",E99=""),"",K99*E99)</f>
        <v/>
      </c>
      <c r="S99" s="7" t="str">
        <f aca="false">IF(OR(N99="",P99=""),"",INDEX(Instructions!$C$49:$E$51,MATCH(P99,Instructions!$B$49:$B$51,0),MATCH(N99,Instructions!$C$48:$E$48,0))&amp;IF(Q99="N"," | Non-moving: review for disposal",""))</f>
        <v/>
      </c>
    </row>
    <row r="100" customFormat="false" ht="15" hidden="false" customHeight="false" outlineLevel="0" collapsed="false">
      <c r="A100" s="6"/>
      <c r="B100" s="6"/>
      <c r="C100" s="6"/>
      <c r="D100" s="19"/>
      <c r="E100" s="20"/>
      <c r="F100" s="19"/>
      <c r="G100" s="6"/>
      <c r="H100" s="6"/>
      <c r="I100" s="6"/>
      <c r="J100" s="19"/>
      <c r="K100" s="19"/>
      <c r="L100" s="21" t="str">
        <f aca="false">IF(OR(D100="",E100=""),"",D100*E100)</f>
        <v/>
      </c>
      <c r="M100" s="22" t="str">
        <f aca="false">IF(L100="","",IF(SUM($L$6:$L$205)=0,0,SUMIF($L$6:$L$205,"&gt;="&amp;L100)/SUM($L$6:$L$205)))</f>
        <v/>
      </c>
      <c r="N100" s="23" t="str">
        <f aca="false">IF(M100="","",IF(M100&lt;=Instructions!$C$19,"A",IF(M100&lt;=Instructions!$C$20,"B","C")))</f>
        <v/>
      </c>
      <c r="O100" s="24" t="str">
        <f aca="false">IF(OR(G100="",H100="",F100="",I100=""),"",ROUND((Instructions!$C$25*G100+Instructions!$C$26*H100+Instructions!$C$27*IF(F100&lt;=1,1,IF(F100&lt;=4,2,IF(F100&lt;=12,3,IF(F100&lt;=24,4,5))))+Instructions!$C$28*IF(I100="Yes",1,IF(I100="Partial",3,5)))/5*100,0))</f>
        <v/>
      </c>
      <c r="P100" s="23" t="str">
        <f aca="false">IF(O100="","",IF(OR(G100=5,O100&gt;=Instructions!$C$21),"V",IF(O100&gt;=Instructions!$C$22,"E","D")))</f>
        <v/>
      </c>
      <c r="Q100" s="24" t="str">
        <f aca="false">IF(J100="","",IF(J100&lt;=Instructions!$C$23,"F",IF(J100&lt;=Instructions!$C$24,"S","N")))</f>
        <v/>
      </c>
      <c r="R100" s="21" t="str">
        <f aca="false">IF(OR(K100="",E100=""),"",K100*E100)</f>
        <v/>
      </c>
      <c r="S100" s="7" t="str">
        <f aca="false">IF(OR(N100="",P100=""),"",INDEX(Instructions!$C$49:$E$51,MATCH(P100,Instructions!$B$49:$B$51,0),MATCH(N100,Instructions!$C$48:$E$48,0))&amp;IF(Q100="N"," | Non-moving: review for disposal",""))</f>
        <v/>
      </c>
    </row>
    <row r="101" customFormat="false" ht="15" hidden="false" customHeight="false" outlineLevel="0" collapsed="false">
      <c r="A101" s="6"/>
      <c r="B101" s="6"/>
      <c r="C101" s="6"/>
      <c r="D101" s="19"/>
      <c r="E101" s="20"/>
      <c r="F101" s="19"/>
      <c r="G101" s="6"/>
      <c r="H101" s="6"/>
      <c r="I101" s="6"/>
      <c r="J101" s="19"/>
      <c r="K101" s="19"/>
      <c r="L101" s="21" t="str">
        <f aca="false">IF(OR(D101="",E101=""),"",D101*E101)</f>
        <v/>
      </c>
      <c r="M101" s="22" t="str">
        <f aca="false">IF(L101="","",IF(SUM($L$6:$L$205)=0,0,SUMIF($L$6:$L$205,"&gt;="&amp;L101)/SUM($L$6:$L$205)))</f>
        <v/>
      </c>
      <c r="N101" s="23" t="str">
        <f aca="false">IF(M101="","",IF(M101&lt;=Instructions!$C$19,"A",IF(M101&lt;=Instructions!$C$20,"B","C")))</f>
        <v/>
      </c>
      <c r="O101" s="24" t="str">
        <f aca="false">IF(OR(G101="",H101="",F101="",I101=""),"",ROUND((Instructions!$C$25*G101+Instructions!$C$26*H101+Instructions!$C$27*IF(F101&lt;=1,1,IF(F101&lt;=4,2,IF(F101&lt;=12,3,IF(F101&lt;=24,4,5))))+Instructions!$C$28*IF(I101="Yes",1,IF(I101="Partial",3,5)))/5*100,0))</f>
        <v/>
      </c>
      <c r="P101" s="23" t="str">
        <f aca="false">IF(O101="","",IF(OR(G101=5,O101&gt;=Instructions!$C$21),"V",IF(O101&gt;=Instructions!$C$22,"E","D")))</f>
        <v/>
      </c>
      <c r="Q101" s="24" t="str">
        <f aca="false">IF(J101="","",IF(J101&lt;=Instructions!$C$23,"F",IF(J101&lt;=Instructions!$C$24,"S","N")))</f>
        <v/>
      </c>
      <c r="R101" s="21" t="str">
        <f aca="false">IF(OR(K101="",E101=""),"",K101*E101)</f>
        <v/>
      </c>
      <c r="S101" s="7" t="str">
        <f aca="false">IF(OR(N101="",P101=""),"",INDEX(Instructions!$C$49:$E$51,MATCH(P101,Instructions!$B$49:$B$51,0),MATCH(N101,Instructions!$C$48:$E$48,0))&amp;IF(Q101="N"," | Non-moving: review for disposal",""))</f>
        <v/>
      </c>
    </row>
    <row r="102" customFormat="false" ht="15" hidden="false" customHeight="false" outlineLevel="0" collapsed="false">
      <c r="A102" s="6"/>
      <c r="B102" s="6"/>
      <c r="C102" s="6"/>
      <c r="D102" s="19"/>
      <c r="E102" s="20"/>
      <c r="F102" s="19"/>
      <c r="G102" s="6"/>
      <c r="H102" s="6"/>
      <c r="I102" s="6"/>
      <c r="J102" s="19"/>
      <c r="K102" s="19"/>
      <c r="L102" s="21" t="str">
        <f aca="false">IF(OR(D102="",E102=""),"",D102*E102)</f>
        <v/>
      </c>
      <c r="M102" s="22" t="str">
        <f aca="false">IF(L102="","",IF(SUM($L$6:$L$205)=0,0,SUMIF($L$6:$L$205,"&gt;="&amp;L102)/SUM($L$6:$L$205)))</f>
        <v/>
      </c>
      <c r="N102" s="23" t="str">
        <f aca="false">IF(M102="","",IF(M102&lt;=Instructions!$C$19,"A",IF(M102&lt;=Instructions!$C$20,"B","C")))</f>
        <v/>
      </c>
      <c r="O102" s="24" t="str">
        <f aca="false">IF(OR(G102="",H102="",F102="",I102=""),"",ROUND((Instructions!$C$25*G102+Instructions!$C$26*H102+Instructions!$C$27*IF(F102&lt;=1,1,IF(F102&lt;=4,2,IF(F102&lt;=12,3,IF(F102&lt;=24,4,5))))+Instructions!$C$28*IF(I102="Yes",1,IF(I102="Partial",3,5)))/5*100,0))</f>
        <v/>
      </c>
      <c r="P102" s="23" t="str">
        <f aca="false">IF(O102="","",IF(OR(G102=5,O102&gt;=Instructions!$C$21),"V",IF(O102&gt;=Instructions!$C$22,"E","D")))</f>
        <v/>
      </c>
      <c r="Q102" s="24" t="str">
        <f aca="false">IF(J102="","",IF(J102&lt;=Instructions!$C$23,"F",IF(J102&lt;=Instructions!$C$24,"S","N")))</f>
        <v/>
      </c>
      <c r="R102" s="21" t="str">
        <f aca="false">IF(OR(K102="",E102=""),"",K102*E102)</f>
        <v/>
      </c>
      <c r="S102" s="7" t="str">
        <f aca="false">IF(OR(N102="",P102=""),"",INDEX(Instructions!$C$49:$E$51,MATCH(P102,Instructions!$B$49:$B$51,0),MATCH(N102,Instructions!$C$48:$E$48,0))&amp;IF(Q102="N"," | Non-moving: review for disposal",""))</f>
        <v/>
      </c>
    </row>
    <row r="103" customFormat="false" ht="15" hidden="false" customHeight="false" outlineLevel="0" collapsed="false">
      <c r="A103" s="6"/>
      <c r="B103" s="6"/>
      <c r="C103" s="6"/>
      <c r="D103" s="19"/>
      <c r="E103" s="20"/>
      <c r="F103" s="19"/>
      <c r="G103" s="6"/>
      <c r="H103" s="6"/>
      <c r="I103" s="6"/>
      <c r="J103" s="19"/>
      <c r="K103" s="19"/>
      <c r="L103" s="21" t="str">
        <f aca="false">IF(OR(D103="",E103=""),"",D103*E103)</f>
        <v/>
      </c>
      <c r="M103" s="22" t="str">
        <f aca="false">IF(L103="","",IF(SUM($L$6:$L$205)=0,0,SUMIF($L$6:$L$205,"&gt;="&amp;L103)/SUM($L$6:$L$205)))</f>
        <v/>
      </c>
      <c r="N103" s="23" t="str">
        <f aca="false">IF(M103="","",IF(M103&lt;=Instructions!$C$19,"A",IF(M103&lt;=Instructions!$C$20,"B","C")))</f>
        <v/>
      </c>
      <c r="O103" s="24" t="str">
        <f aca="false">IF(OR(G103="",H103="",F103="",I103=""),"",ROUND((Instructions!$C$25*G103+Instructions!$C$26*H103+Instructions!$C$27*IF(F103&lt;=1,1,IF(F103&lt;=4,2,IF(F103&lt;=12,3,IF(F103&lt;=24,4,5))))+Instructions!$C$28*IF(I103="Yes",1,IF(I103="Partial",3,5)))/5*100,0))</f>
        <v/>
      </c>
      <c r="P103" s="23" t="str">
        <f aca="false">IF(O103="","",IF(OR(G103=5,O103&gt;=Instructions!$C$21),"V",IF(O103&gt;=Instructions!$C$22,"E","D")))</f>
        <v/>
      </c>
      <c r="Q103" s="24" t="str">
        <f aca="false">IF(J103="","",IF(J103&lt;=Instructions!$C$23,"F",IF(J103&lt;=Instructions!$C$24,"S","N")))</f>
        <v/>
      </c>
      <c r="R103" s="21" t="str">
        <f aca="false">IF(OR(K103="",E103=""),"",K103*E103)</f>
        <v/>
      </c>
      <c r="S103" s="7" t="str">
        <f aca="false">IF(OR(N103="",P103=""),"",INDEX(Instructions!$C$49:$E$51,MATCH(P103,Instructions!$B$49:$B$51,0),MATCH(N103,Instructions!$C$48:$E$48,0))&amp;IF(Q103="N"," | Non-moving: review for disposal",""))</f>
        <v/>
      </c>
    </row>
    <row r="104" customFormat="false" ht="15" hidden="false" customHeight="false" outlineLevel="0" collapsed="false">
      <c r="A104" s="6"/>
      <c r="B104" s="6"/>
      <c r="C104" s="6"/>
      <c r="D104" s="19"/>
      <c r="E104" s="20"/>
      <c r="F104" s="19"/>
      <c r="G104" s="6"/>
      <c r="H104" s="6"/>
      <c r="I104" s="6"/>
      <c r="J104" s="19"/>
      <c r="K104" s="19"/>
      <c r="L104" s="21" t="str">
        <f aca="false">IF(OR(D104="",E104=""),"",D104*E104)</f>
        <v/>
      </c>
      <c r="M104" s="22" t="str">
        <f aca="false">IF(L104="","",IF(SUM($L$6:$L$205)=0,0,SUMIF($L$6:$L$205,"&gt;="&amp;L104)/SUM($L$6:$L$205)))</f>
        <v/>
      </c>
      <c r="N104" s="23" t="str">
        <f aca="false">IF(M104="","",IF(M104&lt;=Instructions!$C$19,"A",IF(M104&lt;=Instructions!$C$20,"B","C")))</f>
        <v/>
      </c>
      <c r="O104" s="24" t="str">
        <f aca="false">IF(OR(G104="",H104="",F104="",I104=""),"",ROUND((Instructions!$C$25*G104+Instructions!$C$26*H104+Instructions!$C$27*IF(F104&lt;=1,1,IF(F104&lt;=4,2,IF(F104&lt;=12,3,IF(F104&lt;=24,4,5))))+Instructions!$C$28*IF(I104="Yes",1,IF(I104="Partial",3,5)))/5*100,0))</f>
        <v/>
      </c>
      <c r="P104" s="23" t="str">
        <f aca="false">IF(O104="","",IF(OR(G104=5,O104&gt;=Instructions!$C$21),"V",IF(O104&gt;=Instructions!$C$22,"E","D")))</f>
        <v/>
      </c>
      <c r="Q104" s="24" t="str">
        <f aca="false">IF(J104="","",IF(J104&lt;=Instructions!$C$23,"F",IF(J104&lt;=Instructions!$C$24,"S","N")))</f>
        <v/>
      </c>
      <c r="R104" s="21" t="str">
        <f aca="false">IF(OR(K104="",E104=""),"",K104*E104)</f>
        <v/>
      </c>
      <c r="S104" s="7" t="str">
        <f aca="false">IF(OR(N104="",P104=""),"",INDEX(Instructions!$C$49:$E$51,MATCH(P104,Instructions!$B$49:$B$51,0),MATCH(N104,Instructions!$C$48:$E$48,0))&amp;IF(Q104="N"," | Non-moving: review for disposal",""))</f>
        <v/>
      </c>
    </row>
    <row r="105" customFormat="false" ht="15" hidden="false" customHeight="false" outlineLevel="0" collapsed="false">
      <c r="A105" s="6"/>
      <c r="B105" s="6"/>
      <c r="C105" s="6"/>
      <c r="D105" s="19"/>
      <c r="E105" s="20"/>
      <c r="F105" s="19"/>
      <c r="G105" s="6"/>
      <c r="H105" s="6"/>
      <c r="I105" s="6"/>
      <c r="J105" s="19"/>
      <c r="K105" s="19"/>
      <c r="L105" s="21" t="str">
        <f aca="false">IF(OR(D105="",E105=""),"",D105*E105)</f>
        <v/>
      </c>
      <c r="M105" s="22" t="str">
        <f aca="false">IF(L105="","",IF(SUM($L$6:$L$205)=0,0,SUMIF($L$6:$L$205,"&gt;="&amp;L105)/SUM($L$6:$L$205)))</f>
        <v/>
      </c>
      <c r="N105" s="23" t="str">
        <f aca="false">IF(M105="","",IF(M105&lt;=Instructions!$C$19,"A",IF(M105&lt;=Instructions!$C$20,"B","C")))</f>
        <v/>
      </c>
      <c r="O105" s="24" t="str">
        <f aca="false">IF(OR(G105="",H105="",F105="",I105=""),"",ROUND((Instructions!$C$25*G105+Instructions!$C$26*H105+Instructions!$C$27*IF(F105&lt;=1,1,IF(F105&lt;=4,2,IF(F105&lt;=12,3,IF(F105&lt;=24,4,5))))+Instructions!$C$28*IF(I105="Yes",1,IF(I105="Partial",3,5)))/5*100,0))</f>
        <v/>
      </c>
      <c r="P105" s="23" t="str">
        <f aca="false">IF(O105="","",IF(OR(G105=5,O105&gt;=Instructions!$C$21),"V",IF(O105&gt;=Instructions!$C$22,"E","D")))</f>
        <v/>
      </c>
      <c r="Q105" s="24" t="str">
        <f aca="false">IF(J105="","",IF(J105&lt;=Instructions!$C$23,"F",IF(J105&lt;=Instructions!$C$24,"S","N")))</f>
        <v/>
      </c>
      <c r="R105" s="21" t="str">
        <f aca="false">IF(OR(K105="",E105=""),"",K105*E105)</f>
        <v/>
      </c>
      <c r="S105" s="7" t="str">
        <f aca="false">IF(OR(N105="",P105=""),"",INDEX(Instructions!$C$49:$E$51,MATCH(P105,Instructions!$B$49:$B$51,0),MATCH(N105,Instructions!$C$48:$E$48,0))&amp;IF(Q105="N"," | Non-moving: review for disposal",""))</f>
        <v/>
      </c>
    </row>
    <row r="106" customFormat="false" ht="15" hidden="false" customHeight="false" outlineLevel="0" collapsed="false">
      <c r="A106" s="6"/>
      <c r="B106" s="6"/>
      <c r="C106" s="6"/>
      <c r="D106" s="19"/>
      <c r="E106" s="20"/>
      <c r="F106" s="19"/>
      <c r="G106" s="6"/>
      <c r="H106" s="6"/>
      <c r="I106" s="6"/>
      <c r="J106" s="19"/>
      <c r="K106" s="19"/>
      <c r="L106" s="21" t="str">
        <f aca="false">IF(OR(D106="",E106=""),"",D106*E106)</f>
        <v/>
      </c>
      <c r="M106" s="22" t="str">
        <f aca="false">IF(L106="","",IF(SUM($L$6:$L$205)=0,0,SUMIF($L$6:$L$205,"&gt;="&amp;L106)/SUM($L$6:$L$205)))</f>
        <v/>
      </c>
      <c r="N106" s="23" t="str">
        <f aca="false">IF(M106="","",IF(M106&lt;=Instructions!$C$19,"A",IF(M106&lt;=Instructions!$C$20,"B","C")))</f>
        <v/>
      </c>
      <c r="O106" s="24" t="str">
        <f aca="false">IF(OR(G106="",H106="",F106="",I106=""),"",ROUND((Instructions!$C$25*G106+Instructions!$C$26*H106+Instructions!$C$27*IF(F106&lt;=1,1,IF(F106&lt;=4,2,IF(F106&lt;=12,3,IF(F106&lt;=24,4,5))))+Instructions!$C$28*IF(I106="Yes",1,IF(I106="Partial",3,5)))/5*100,0))</f>
        <v/>
      </c>
      <c r="P106" s="23" t="str">
        <f aca="false">IF(O106="","",IF(OR(G106=5,O106&gt;=Instructions!$C$21),"V",IF(O106&gt;=Instructions!$C$22,"E","D")))</f>
        <v/>
      </c>
      <c r="Q106" s="24" t="str">
        <f aca="false">IF(J106="","",IF(J106&lt;=Instructions!$C$23,"F",IF(J106&lt;=Instructions!$C$24,"S","N")))</f>
        <v/>
      </c>
      <c r="R106" s="21" t="str">
        <f aca="false">IF(OR(K106="",E106=""),"",K106*E106)</f>
        <v/>
      </c>
      <c r="S106" s="7" t="str">
        <f aca="false">IF(OR(N106="",P106=""),"",INDEX(Instructions!$C$49:$E$51,MATCH(P106,Instructions!$B$49:$B$51,0),MATCH(N106,Instructions!$C$48:$E$48,0))&amp;IF(Q106="N"," | Non-moving: review for disposal",""))</f>
        <v/>
      </c>
    </row>
    <row r="107" customFormat="false" ht="15" hidden="false" customHeight="false" outlineLevel="0" collapsed="false">
      <c r="A107" s="6"/>
      <c r="B107" s="6"/>
      <c r="C107" s="6"/>
      <c r="D107" s="19"/>
      <c r="E107" s="20"/>
      <c r="F107" s="19"/>
      <c r="G107" s="6"/>
      <c r="H107" s="6"/>
      <c r="I107" s="6"/>
      <c r="J107" s="19"/>
      <c r="K107" s="19"/>
      <c r="L107" s="21" t="str">
        <f aca="false">IF(OR(D107="",E107=""),"",D107*E107)</f>
        <v/>
      </c>
      <c r="M107" s="22" t="str">
        <f aca="false">IF(L107="","",IF(SUM($L$6:$L$205)=0,0,SUMIF($L$6:$L$205,"&gt;="&amp;L107)/SUM($L$6:$L$205)))</f>
        <v/>
      </c>
      <c r="N107" s="23" t="str">
        <f aca="false">IF(M107="","",IF(M107&lt;=Instructions!$C$19,"A",IF(M107&lt;=Instructions!$C$20,"B","C")))</f>
        <v/>
      </c>
      <c r="O107" s="24" t="str">
        <f aca="false">IF(OR(G107="",H107="",F107="",I107=""),"",ROUND((Instructions!$C$25*G107+Instructions!$C$26*H107+Instructions!$C$27*IF(F107&lt;=1,1,IF(F107&lt;=4,2,IF(F107&lt;=12,3,IF(F107&lt;=24,4,5))))+Instructions!$C$28*IF(I107="Yes",1,IF(I107="Partial",3,5)))/5*100,0))</f>
        <v/>
      </c>
      <c r="P107" s="23" t="str">
        <f aca="false">IF(O107="","",IF(OR(G107=5,O107&gt;=Instructions!$C$21),"V",IF(O107&gt;=Instructions!$C$22,"E","D")))</f>
        <v/>
      </c>
      <c r="Q107" s="24" t="str">
        <f aca="false">IF(J107="","",IF(J107&lt;=Instructions!$C$23,"F",IF(J107&lt;=Instructions!$C$24,"S","N")))</f>
        <v/>
      </c>
      <c r="R107" s="21" t="str">
        <f aca="false">IF(OR(K107="",E107=""),"",K107*E107)</f>
        <v/>
      </c>
      <c r="S107" s="7" t="str">
        <f aca="false">IF(OR(N107="",P107=""),"",INDEX(Instructions!$C$49:$E$51,MATCH(P107,Instructions!$B$49:$B$51,0),MATCH(N107,Instructions!$C$48:$E$48,0))&amp;IF(Q107="N"," | Non-moving: review for disposal",""))</f>
        <v/>
      </c>
    </row>
    <row r="108" customFormat="false" ht="15" hidden="false" customHeight="false" outlineLevel="0" collapsed="false">
      <c r="A108" s="6"/>
      <c r="B108" s="6"/>
      <c r="C108" s="6"/>
      <c r="D108" s="19"/>
      <c r="E108" s="20"/>
      <c r="F108" s="19"/>
      <c r="G108" s="6"/>
      <c r="H108" s="6"/>
      <c r="I108" s="6"/>
      <c r="J108" s="19"/>
      <c r="K108" s="19"/>
      <c r="L108" s="21" t="str">
        <f aca="false">IF(OR(D108="",E108=""),"",D108*E108)</f>
        <v/>
      </c>
      <c r="M108" s="22" t="str">
        <f aca="false">IF(L108="","",IF(SUM($L$6:$L$205)=0,0,SUMIF($L$6:$L$205,"&gt;="&amp;L108)/SUM($L$6:$L$205)))</f>
        <v/>
      </c>
      <c r="N108" s="23" t="str">
        <f aca="false">IF(M108="","",IF(M108&lt;=Instructions!$C$19,"A",IF(M108&lt;=Instructions!$C$20,"B","C")))</f>
        <v/>
      </c>
      <c r="O108" s="24" t="str">
        <f aca="false">IF(OR(G108="",H108="",F108="",I108=""),"",ROUND((Instructions!$C$25*G108+Instructions!$C$26*H108+Instructions!$C$27*IF(F108&lt;=1,1,IF(F108&lt;=4,2,IF(F108&lt;=12,3,IF(F108&lt;=24,4,5))))+Instructions!$C$28*IF(I108="Yes",1,IF(I108="Partial",3,5)))/5*100,0))</f>
        <v/>
      </c>
      <c r="P108" s="23" t="str">
        <f aca="false">IF(O108="","",IF(OR(G108=5,O108&gt;=Instructions!$C$21),"V",IF(O108&gt;=Instructions!$C$22,"E","D")))</f>
        <v/>
      </c>
      <c r="Q108" s="24" t="str">
        <f aca="false">IF(J108="","",IF(J108&lt;=Instructions!$C$23,"F",IF(J108&lt;=Instructions!$C$24,"S","N")))</f>
        <v/>
      </c>
      <c r="R108" s="21" t="str">
        <f aca="false">IF(OR(K108="",E108=""),"",K108*E108)</f>
        <v/>
      </c>
      <c r="S108" s="7" t="str">
        <f aca="false">IF(OR(N108="",P108=""),"",INDEX(Instructions!$C$49:$E$51,MATCH(P108,Instructions!$B$49:$B$51,0),MATCH(N108,Instructions!$C$48:$E$48,0))&amp;IF(Q108="N"," | Non-moving: review for disposal",""))</f>
        <v/>
      </c>
    </row>
    <row r="109" customFormat="false" ht="15" hidden="false" customHeight="false" outlineLevel="0" collapsed="false">
      <c r="A109" s="6"/>
      <c r="B109" s="6"/>
      <c r="C109" s="6"/>
      <c r="D109" s="19"/>
      <c r="E109" s="20"/>
      <c r="F109" s="19"/>
      <c r="G109" s="6"/>
      <c r="H109" s="6"/>
      <c r="I109" s="6"/>
      <c r="J109" s="19"/>
      <c r="K109" s="19"/>
      <c r="L109" s="21" t="str">
        <f aca="false">IF(OR(D109="",E109=""),"",D109*E109)</f>
        <v/>
      </c>
      <c r="M109" s="22" t="str">
        <f aca="false">IF(L109="","",IF(SUM($L$6:$L$205)=0,0,SUMIF($L$6:$L$205,"&gt;="&amp;L109)/SUM($L$6:$L$205)))</f>
        <v/>
      </c>
      <c r="N109" s="23" t="str">
        <f aca="false">IF(M109="","",IF(M109&lt;=Instructions!$C$19,"A",IF(M109&lt;=Instructions!$C$20,"B","C")))</f>
        <v/>
      </c>
      <c r="O109" s="24" t="str">
        <f aca="false">IF(OR(G109="",H109="",F109="",I109=""),"",ROUND((Instructions!$C$25*G109+Instructions!$C$26*H109+Instructions!$C$27*IF(F109&lt;=1,1,IF(F109&lt;=4,2,IF(F109&lt;=12,3,IF(F109&lt;=24,4,5))))+Instructions!$C$28*IF(I109="Yes",1,IF(I109="Partial",3,5)))/5*100,0))</f>
        <v/>
      </c>
      <c r="P109" s="23" t="str">
        <f aca="false">IF(O109="","",IF(OR(G109=5,O109&gt;=Instructions!$C$21),"V",IF(O109&gt;=Instructions!$C$22,"E","D")))</f>
        <v/>
      </c>
      <c r="Q109" s="24" t="str">
        <f aca="false">IF(J109="","",IF(J109&lt;=Instructions!$C$23,"F",IF(J109&lt;=Instructions!$C$24,"S","N")))</f>
        <v/>
      </c>
      <c r="R109" s="21" t="str">
        <f aca="false">IF(OR(K109="",E109=""),"",K109*E109)</f>
        <v/>
      </c>
      <c r="S109" s="7" t="str">
        <f aca="false">IF(OR(N109="",P109=""),"",INDEX(Instructions!$C$49:$E$51,MATCH(P109,Instructions!$B$49:$B$51,0),MATCH(N109,Instructions!$C$48:$E$48,0))&amp;IF(Q109="N"," | Non-moving: review for disposal",""))</f>
        <v/>
      </c>
    </row>
    <row r="110" customFormat="false" ht="15" hidden="false" customHeight="false" outlineLevel="0" collapsed="false">
      <c r="A110" s="6"/>
      <c r="B110" s="6"/>
      <c r="C110" s="6"/>
      <c r="D110" s="19"/>
      <c r="E110" s="20"/>
      <c r="F110" s="19"/>
      <c r="G110" s="6"/>
      <c r="H110" s="6"/>
      <c r="I110" s="6"/>
      <c r="J110" s="19"/>
      <c r="K110" s="19"/>
      <c r="L110" s="21" t="str">
        <f aca="false">IF(OR(D110="",E110=""),"",D110*E110)</f>
        <v/>
      </c>
      <c r="M110" s="22" t="str">
        <f aca="false">IF(L110="","",IF(SUM($L$6:$L$205)=0,0,SUMIF($L$6:$L$205,"&gt;="&amp;L110)/SUM($L$6:$L$205)))</f>
        <v/>
      </c>
      <c r="N110" s="23" t="str">
        <f aca="false">IF(M110="","",IF(M110&lt;=Instructions!$C$19,"A",IF(M110&lt;=Instructions!$C$20,"B","C")))</f>
        <v/>
      </c>
      <c r="O110" s="24" t="str">
        <f aca="false">IF(OR(G110="",H110="",F110="",I110=""),"",ROUND((Instructions!$C$25*G110+Instructions!$C$26*H110+Instructions!$C$27*IF(F110&lt;=1,1,IF(F110&lt;=4,2,IF(F110&lt;=12,3,IF(F110&lt;=24,4,5))))+Instructions!$C$28*IF(I110="Yes",1,IF(I110="Partial",3,5)))/5*100,0))</f>
        <v/>
      </c>
      <c r="P110" s="23" t="str">
        <f aca="false">IF(O110="","",IF(OR(G110=5,O110&gt;=Instructions!$C$21),"V",IF(O110&gt;=Instructions!$C$22,"E","D")))</f>
        <v/>
      </c>
      <c r="Q110" s="24" t="str">
        <f aca="false">IF(J110="","",IF(J110&lt;=Instructions!$C$23,"F",IF(J110&lt;=Instructions!$C$24,"S","N")))</f>
        <v/>
      </c>
      <c r="R110" s="21" t="str">
        <f aca="false">IF(OR(K110="",E110=""),"",K110*E110)</f>
        <v/>
      </c>
      <c r="S110" s="7" t="str">
        <f aca="false">IF(OR(N110="",P110=""),"",INDEX(Instructions!$C$49:$E$51,MATCH(P110,Instructions!$B$49:$B$51,0),MATCH(N110,Instructions!$C$48:$E$48,0))&amp;IF(Q110="N"," | Non-moving: review for disposal",""))</f>
        <v/>
      </c>
    </row>
    <row r="111" customFormat="false" ht="15" hidden="false" customHeight="false" outlineLevel="0" collapsed="false">
      <c r="A111" s="6"/>
      <c r="B111" s="6"/>
      <c r="C111" s="6"/>
      <c r="D111" s="19"/>
      <c r="E111" s="20"/>
      <c r="F111" s="19"/>
      <c r="G111" s="6"/>
      <c r="H111" s="6"/>
      <c r="I111" s="6"/>
      <c r="J111" s="19"/>
      <c r="K111" s="19"/>
      <c r="L111" s="21" t="str">
        <f aca="false">IF(OR(D111="",E111=""),"",D111*E111)</f>
        <v/>
      </c>
      <c r="M111" s="22" t="str">
        <f aca="false">IF(L111="","",IF(SUM($L$6:$L$205)=0,0,SUMIF($L$6:$L$205,"&gt;="&amp;L111)/SUM($L$6:$L$205)))</f>
        <v/>
      </c>
      <c r="N111" s="23" t="str">
        <f aca="false">IF(M111="","",IF(M111&lt;=Instructions!$C$19,"A",IF(M111&lt;=Instructions!$C$20,"B","C")))</f>
        <v/>
      </c>
      <c r="O111" s="24" t="str">
        <f aca="false">IF(OR(G111="",H111="",F111="",I111=""),"",ROUND((Instructions!$C$25*G111+Instructions!$C$26*H111+Instructions!$C$27*IF(F111&lt;=1,1,IF(F111&lt;=4,2,IF(F111&lt;=12,3,IF(F111&lt;=24,4,5))))+Instructions!$C$28*IF(I111="Yes",1,IF(I111="Partial",3,5)))/5*100,0))</f>
        <v/>
      </c>
      <c r="P111" s="23" t="str">
        <f aca="false">IF(O111="","",IF(OR(G111=5,O111&gt;=Instructions!$C$21),"V",IF(O111&gt;=Instructions!$C$22,"E","D")))</f>
        <v/>
      </c>
      <c r="Q111" s="24" t="str">
        <f aca="false">IF(J111="","",IF(J111&lt;=Instructions!$C$23,"F",IF(J111&lt;=Instructions!$C$24,"S","N")))</f>
        <v/>
      </c>
      <c r="R111" s="21" t="str">
        <f aca="false">IF(OR(K111="",E111=""),"",K111*E111)</f>
        <v/>
      </c>
      <c r="S111" s="7" t="str">
        <f aca="false">IF(OR(N111="",P111=""),"",INDEX(Instructions!$C$49:$E$51,MATCH(P111,Instructions!$B$49:$B$51,0),MATCH(N111,Instructions!$C$48:$E$48,0))&amp;IF(Q111="N"," | Non-moving: review for disposal",""))</f>
        <v/>
      </c>
    </row>
    <row r="112" customFormat="false" ht="15" hidden="false" customHeight="false" outlineLevel="0" collapsed="false">
      <c r="A112" s="6"/>
      <c r="B112" s="6"/>
      <c r="C112" s="6"/>
      <c r="D112" s="19"/>
      <c r="E112" s="20"/>
      <c r="F112" s="19"/>
      <c r="G112" s="6"/>
      <c r="H112" s="6"/>
      <c r="I112" s="6"/>
      <c r="J112" s="19"/>
      <c r="K112" s="19"/>
      <c r="L112" s="21" t="str">
        <f aca="false">IF(OR(D112="",E112=""),"",D112*E112)</f>
        <v/>
      </c>
      <c r="M112" s="22" t="str">
        <f aca="false">IF(L112="","",IF(SUM($L$6:$L$205)=0,0,SUMIF($L$6:$L$205,"&gt;="&amp;L112)/SUM($L$6:$L$205)))</f>
        <v/>
      </c>
      <c r="N112" s="23" t="str">
        <f aca="false">IF(M112="","",IF(M112&lt;=Instructions!$C$19,"A",IF(M112&lt;=Instructions!$C$20,"B","C")))</f>
        <v/>
      </c>
      <c r="O112" s="24" t="str">
        <f aca="false">IF(OR(G112="",H112="",F112="",I112=""),"",ROUND((Instructions!$C$25*G112+Instructions!$C$26*H112+Instructions!$C$27*IF(F112&lt;=1,1,IF(F112&lt;=4,2,IF(F112&lt;=12,3,IF(F112&lt;=24,4,5))))+Instructions!$C$28*IF(I112="Yes",1,IF(I112="Partial",3,5)))/5*100,0))</f>
        <v/>
      </c>
      <c r="P112" s="23" t="str">
        <f aca="false">IF(O112="","",IF(OR(G112=5,O112&gt;=Instructions!$C$21),"V",IF(O112&gt;=Instructions!$C$22,"E","D")))</f>
        <v/>
      </c>
      <c r="Q112" s="24" t="str">
        <f aca="false">IF(J112="","",IF(J112&lt;=Instructions!$C$23,"F",IF(J112&lt;=Instructions!$C$24,"S","N")))</f>
        <v/>
      </c>
      <c r="R112" s="21" t="str">
        <f aca="false">IF(OR(K112="",E112=""),"",K112*E112)</f>
        <v/>
      </c>
      <c r="S112" s="7" t="str">
        <f aca="false">IF(OR(N112="",P112=""),"",INDEX(Instructions!$C$49:$E$51,MATCH(P112,Instructions!$B$49:$B$51,0),MATCH(N112,Instructions!$C$48:$E$48,0))&amp;IF(Q112="N"," | Non-moving: review for disposal",""))</f>
        <v/>
      </c>
    </row>
    <row r="113" customFormat="false" ht="15" hidden="false" customHeight="false" outlineLevel="0" collapsed="false">
      <c r="A113" s="6"/>
      <c r="B113" s="6"/>
      <c r="C113" s="6"/>
      <c r="D113" s="19"/>
      <c r="E113" s="20"/>
      <c r="F113" s="19"/>
      <c r="G113" s="6"/>
      <c r="H113" s="6"/>
      <c r="I113" s="6"/>
      <c r="J113" s="19"/>
      <c r="K113" s="19"/>
      <c r="L113" s="21" t="str">
        <f aca="false">IF(OR(D113="",E113=""),"",D113*E113)</f>
        <v/>
      </c>
      <c r="M113" s="22" t="str">
        <f aca="false">IF(L113="","",IF(SUM($L$6:$L$205)=0,0,SUMIF($L$6:$L$205,"&gt;="&amp;L113)/SUM($L$6:$L$205)))</f>
        <v/>
      </c>
      <c r="N113" s="23" t="str">
        <f aca="false">IF(M113="","",IF(M113&lt;=Instructions!$C$19,"A",IF(M113&lt;=Instructions!$C$20,"B","C")))</f>
        <v/>
      </c>
      <c r="O113" s="24" t="str">
        <f aca="false">IF(OR(G113="",H113="",F113="",I113=""),"",ROUND((Instructions!$C$25*G113+Instructions!$C$26*H113+Instructions!$C$27*IF(F113&lt;=1,1,IF(F113&lt;=4,2,IF(F113&lt;=12,3,IF(F113&lt;=24,4,5))))+Instructions!$C$28*IF(I113="Yes",1,IF(I113="Partial",3,5)))/5*100,0))</f>
        <v/>
      </c>
      <c r="P113" s="23" t="str">
        <f aca="false">IF(O113="","",IF(OR(G113=5,O113&gt;=Instructions!$C$21),"V",IF(O113&gt;=Instructions!$C$22,"E","D")))</f>
        <v/>
      </c>
      <c r="Q113" s="24" t="str">
        <f aca="false">IF(J113="","",IF(J113&lt;=Instructions!$C$23,"F",IF(J113&lt;=Instructions!$C$24,"S","N")))</f>
        <v/>
      </c>
      <c r="R113" s="21" t="str">
        <f aca="false">IF(OR(K113="",E113=""),"",K113*E113)</f>
        <v/>
      </c>
      <c r="S113" s="7" t="str">
        <f aca="false">IF(OR(N113="",P113=""),"",INDEX(Instructions!$C$49:$E$51,MATCH(P113,Instructions!$B$49:$B$51,0),MATCH(N113,Instructions!$C$48:$E$48,0))&amp;IF(Q113="N"," | Non-moving: review for disposal",""))</f>
        <v/>
      </c>
    </row>
    <row r="114" customFormat="false" ht="15" hidden="false" customHeight="false" outlineLevel="0" collapsed="false">
      <c r="A114" s="6"/>
      <c r="B114" s="6"/>
      <c r="C114" s="6"/>
      <c r="D114" s="19"/>
      <c r="E114" s="20"/>
      <c r="F114" s="19"/>
      <c r="G114" s="6"/>
      <c r="H114" s="6"/>
      <c r="I114" s="6"/>
      <c r="J114" s="19"/>
      <c r="K114" s="19"/>
      <c r="L114" s="21" t="str">
        <f aca="false">IF(OR(D114="",E114=""),"",D114*E114)</f>
        <v/>
      </c>
      <c r="M114" s="22" t="str">
        <f aca="false">IF(L114="","",IF(SUM($L$6:$L$205)=0,0,SUMIF($L$6:$L$205,"&gt;="&amp;L114)/SUM($L$6:$L$205)))</f>
        <v/>
      </c>
      <c r="N114" s="23" t="str">
        <f aca="false">IF(M114="","",IF(M114&lt;=Instructions!$C$19,"A",IF(M114&lt;=Instructions!$C$20,"B","C")))</f>
        <v/>
      </c>
      <c r="O114" s="24" t="str">
        <f aca="false">IF(OR(G114="",H114="",F114="",I114=""),"",ROUND((Instructions!$C$25*G114+Instructions!$C$26*H114+Instructions!$C$27*IF(F114&lt;=1,1,IF(F114&lt;=4,2,IF(F114&lt;=12,3,IF(F114&lt;=24,4,5))))+Instructions!$C$28*IF(I114="Yes",1,IF(I114="Partial",3,5)))/5*100,0))</f>
        <v/>
      </c>
      <c r="P114" s="23" t="str">
        <f aca="false">IF(O114="","",IF(OR(G114=5,O114&gt;=Instructions!$C$21),"V",IF(O114&gt;=Instructions!$C$22,"E","D")))</f>
        <v/>
      </c>
      <c r="Q114" s="24" t="str">
        <f aca="false">IF(J114="","",IF(J114&lt;=Instructions!$C$23,"F",IF(J114&lt;=Instructions!$C$24,"S","N")))</f>
        <v/>
      </c>
      <c r="R114" s="21" t="str">
        <f aca="false">IF(OR(K114="",E114=""),"",K114*E114)</f>
        <v/>
      </c>
      <c r="S114" s="7" t="str">
        <f aca="false">IF(OR(N114="",P114=""),"",INDEX(Instructions!$C$49:$E$51,MATCH(P114,Instructions!$B$49:$B$51,0),MATCH(N114,Instructions!$C$48:$E$48,0))&amp;IF(Q114="N"," | Non-moving: review for disposal",""))</f>
        <v/>
      </c>
    </row>
    <row r="115" customFormat="false" ht="15" hidden="false" customHeight="false" outlineLevel="0" collapsed="false">
      <c r="A115" s="6"/>
      <c r="B115" s="6"/>
      <c r="C115" s="6"/>
      <c r="D115" s="19"/>
      <c r="E115" s="20"/>
      <c r="F115" s="19"/>
      <c r="G115" s="6"/>
      <c r="H115" s="6"/>
      <c r="I115" s="6"/>
      <c r="J115" s="19"/>
      <c r="K115" s="19"/>
      <c r="L115" s="21" t="str">
        <f aca="false">IF(OR(D115="",E115=""),"",D115*E115)</f>
        <v/>
      </c>
      <c r="M115" s="22" t="str">
        <f aca="false">IF(L115="","",IF(SUM($L$6:$L$205)=0,0,SUMIF($L$6:$L$205,"&gt;="&amp;L115)/SUM($L$6:$L$205)))</f>
        <v/>
      </c>
      <c r="N115" s="23" t="str">
        <f aca="false">IF(M115="","",IF(M115&lt;=Instructions!$C$19,"A",IF(M115&lt;=Instructions!$C$20,"B","C")))</f>
        <v/>
      </c>
      <c r="O115" s="24" t="str">
        <f aca="false">IF(OR(G115="",H115="",F115="",I115=""),"",ROUND((Instructions!$C$25*G115+Instructions!$C$26*H115+Instructions!$C$27*IF(F115&lt;=1,1,IF(F115&lt;=4,2,IF(F115&lt;=12,3,IF(F115&lt;=24,4,5))))+Instructions!$C$28*IF(I115="Yes",1,IF(I115="Partial",3,5)))/5*100,0))</f>
        <v/>
      </c>
      <c r="P115" s="23" t="str">
        <f aca="false">IF(O115="","",IF(OR(G115=5,O115&gt;=Instructions!$C$21),"V",IF(O115&gt;=Instructions!$C$22,"E","D")))</f>
        <v/>
      </c>
      <c r="Q115" s="24" t="str">
        <f aca="false">IF(J115="","",IF(J115&lt;=Instructions!$C$23,"F",IF(J115&lt;=Instructions!$C$24,"S","N")))</f>
        <v/>
      </c>
      <c r="R115" s="21" t="str">
        <f aca="false">IF(OR(K115="",E115=""),"",K115*E115)</f>
        <v/>
      </c>
      <c r="S115" s="7" t="str">
        <f aca="false">IF(OR(N115="",P115=""),"",INDEX(Instructions!$C$49:$E$51,MATCH(P115,Instructions!$B$49:$B$51,0),MATCH(N115,Instructions!$C$48:$E$48,0))&amp;IF(Q115="N"," | Non-moving: review for disposal",""))</f>
        <v/>
      </c>
    </row>
    <row r="116" customFormat="false" ht="15" hidden="false" customHeight="false" outlineLevel="0" collapsed="false">
      <c r="A116" s="6"/>
      <c r="B116" s="6"/>
      <c r="C116" s="6"/>
      <c r="D116" s="19"/>
      <c r="E116" s="20"/>
      <c r="F116" s="19"/>
      <c r="G116" s="6"/>
      <c r="H116" s="6"/>
      <c r="I116" s="6"/>
      <c r="J116" s="19"/>
      <c r="K116" s="19"/>
      <c r="L116" s="21" t="str">
        <f aca="false">IF(OR(D116="",E116=""),"",D116*E116)</f>
        <v/>
      </c>
      <c r="M116" s="22" t="str">
        <f aca="false">IF(L116="","",IF(SUM($L$6:$L$205)=0,0,SUMIF($L$6:$L$205,"&gt;="&amp;L116)/SUM($L$6:$L$205)))</f>
        <v/>
      </c>
      <c r="N116" s="23" t="str">
        <f aca="false">IF(M116="","",IF(M116&lt;=Instructions!$C$19,"A",IF(M116&lt;=Instructions!$C$20,"B","C")))</f>
        <v/>
      </c>
      <c r="O116" s="24" t="str">
        <f aca="false">IF(OR(G116="",H116="",F116="",I116=""),"",ROUND((Instructions!$C$25*G116+Instructions!$C$26*H116+Instructions!$C$27*IF(F116&lt;=1,1,IF(F116&lt;=4,2,IF(F116&lt;=12,3,IF(F116&lt;=24,4,5))))+Instructions!$C$28*IF(I116="Yes",1,IF(I116="Partial",3,5)))/5*100,0))</f>
        <v/>
      </c>
      <c r="P116" s="23" t="str">
        <f aca="false">IF(O116="","",IF(OR(G116=5,O116&gt;=Instructions!$C$21),"V",IF(O116&gt;=Instructions!$C$22,"E","D")))</f>
        <v/>
      </c>
      <c r="Q116" s="24" t="str">
        <f aca="false">IF(J116="","",IF(J116&lt;=Instructions!$C$23,"F",IF(J116&lt;=Instructions!$C$24,"S","N")))</f>
        <v/>
      </c>
      <c r="R116" s="21" t="str">
        <f aca="false">IF(OR(K116="",E116=""),"",K116*E116)</f>
        <v/>
      </c>
      <c r="S116" s="7" t="str">
        <f aca="false">IF(OR(N116="",P116=""),"",INDEX(Instructions!$C$49:$E$51,MATCH(P116,Instructions!$B$49:$B$51,0),MATCH(N116,Instructions!$C$48:$E$48,0))&amp;IF(Q116="N"," | Non-moving: review for disposal",""))</f>
        <v/>
      </c>
    </row>
    <row r="117" customFormat="false" ht="15" hidden="false" customHeight="false" outlineLevel="0" collapsed="false">
      <c r="A117" s="6"/>
      <c r="B117" s="6"/>
      <c r="C117" s="6"/>
      <c r="D117" s="19"/>
      <c r="E117" s="20"/>
      <c r="F117" s="19"/>
      <c r="G117" s="6"/>
      <c r="H117" s="6"/>
      <c r="I117" s="6"/>
      <c r="J117" s="19"/>
      <c r="K117" s="19"/>
      <c r="L117" s="21" t="str">
        <f aca="false">IF(OR(D117="",E117=""),"",D117*E117)</f>
        <v/>
      </c>
      <c r="M117" s="22" t="str">
        <f aca="false">IF(L117="","",IF(SUM($L$6:$L$205)=0,0,SUMIF($L$6:$L$205,"&gt;="&amp;L117)/SUM($L$6:$L$205)))</f>
        <v/>
      </c>
      <c r="N117" s="23" t="str">
        <f aca="false">IF(M117="","",IF(M117&lt;=Instructions!$C$19,"A",IF(M117&lt;=Instructions!$C$20,"B","C")))</f>
        <v/>
      </c>
      <c r="O117" s="24" t="str">
        <f aca="false">IF(OR(G117="",H117="",F117="",I117=""),"",ROUND((Instructions!$C$25*G117+Instructions!$C$26*H117+Instructions!$C$27*IF(F117&lt;=1,1,IF(F117&lt;=4,2,IF(F117&lt;=12,3,IF(F117&lt;=24,4,5))))+Instructions!$C$28*IF(I117="Yes",1,IF(I117="Partial",3,5)))/5*100,0))</f>
        <v/>
      </c>
      <c r="P117" s="23" t="str">
        <f aca="false">IF(O117="","",IF(OR(G117=5,O117&gt;=Instructions!$C$21),"V",IF(O117&gt;=Instructions!$C$22,"E","D")))</f>
        <v/>
      </c>
      <c r="Q117" s="24" t="str">
        <f aca="false">IF(J117="","",IF(J117&lt;=Instructions!$C$23,"F",IF(J117&lt;=Instructions!$C$24,"S","N")))</f>
        <v/>
      </c>
      <c r="R117" s="21" t="str">
        <f aca="false">IF(OR(K117="",E117=""),"",K117*E117)</f>
        <v/>
      </c>
      <c r="S117" s="7" t="str">
        <f aca="false">IF(OR(N117="",P117=""),"",INDEX(Instructions!$C$49:$E$51,MATCH(P117,Instructions!$B$49:$B$51,0),MATCH(N117,Instructions!$C$48:$E$48,0))&amp;IF(Q117="N"," | Non-moving: review for disposal",""))</f>
        <v/>
      </c>
    </row>
    <row r="118" customFormat="false" ht="15" hidden="false" customHeight="false" outlineLevel="0" collapsed="false">
      <c r="A118" s="6"/>
      <c r="B118" s="6"/>
      <c r="C118" s="6"/>
      <c r="D118" s="19"/>
      <c r="E118" s="20"/>
      <c r="F118" s="19"/>
      <c r="G118" s="6"/>
      <c r="H118" s="6"/>
      <c r="I118" s="6"/>
      <c r="J118" s="19"/>
      <c r="K118" s="19"/>
      <c r="L118" s="21" t="str">
        <f aca="false">IF(OR(D118="",E118=""),"",D118*E118)</f>
        <v/>
      </c>
      <c r="M118" s="22" t="str">
        <f aca="false">IF(L118="","",IF(SUM($L$6:$L$205)=0,0,SUMIF($L$6:$L$205,"&gt;="&amp;L118)/SUM($L$6:$L$205)))</f>
        <v/>
      </c>
      <c r="N118" s="23" t="str">
        <f aca="false">IF(M118="","",IF(M118&lt;=Instructions!$C$19,"A",IF(M118&lt;=Instructions!$C$20,"B","C")))</f>
        <v/>
      </c>
      <c r="O118" s="24" t="str">
        <f aca="false">IF(OR(G118="",H118="",F118="",I118=""),"",ROUND((Instructions!$C$25*G118+Instructions!$C$26*H118+Instructions!$C$27*IF(F118&lt;=1,1,IF(F118&lt;=4,2,IF(F118&lt;=12,3,IF(F118&lt;=24,4,5))))+Instructions!$C$28*IF(I118="Yes",1,IF(I118="Partial",3,5)))/5*100,0))</f>
        <v/>
      </c>
      <c r="P118" s="23" t="str">
        <f aca="false">IF(O118="","",IF(OR(G118=5,O118&gt;=Instructions!$C$21),"V",IF(O118&gt;=Instructions!$C$22,"E","D")))</f>
        <v/>
      </c>
      <c r="Q118" s="24" t="str">
        <f aca="false">IF(J118="","",IF(J118&lt;=Instructions!$C$23,"F",IF(J118&lt;=Instructions!$C$24,"S","N")))</f>
        <v/>
      </c>
      <c r="R118" s="21" t="str">
        <f aca="false">IF(OR(K118="",E118=""),"",K118*E118)</f>
        <v/>
      </c>
      <c r="S118" s="7" t="str">
        <f aca="false">IF(OR(N118="",P118=""),"",INDEX(Instructions!$C$49:$E$51,MATCH(P118,Instructions!$B$49:$B$51,0),MATCH(N118,Instructions!$C$48:$E$48,0))&amp;IF(Q118="N"," | Non-moving: review for disposal",""))</f>
        <v/>
      </c>
    </row>
    <row r="119" customFormat="false" ht="15" hidden="false" customHeight="false" outlineLevel="0" collapsed="false">
      <c r="A119" s="6"/>
      <c r="B119" s="6"/>
      <c r="C119" s="6"/>
      <c r="D119" s="19"/>
      <c r="E119" s="20"/>
      <c r="F119" s="19"/>
      <c r="G119" s="6"/>
      <c r="H119" s="6"/>
      <c r="I119" s="6"/>
      <c r="J119" s="19"/>
      <c r="K119" s="19"/>
      <c r="L119" s="21" t="str">
        <f aca="false">IF(OR(D119="",E119=""),"",D119*E119)</f>
        <v/>
      </c>
      <c r="M119" s="22" t="str">
        <f aca="false">IF(L119="","",IF(SUM($L$6:$L$205)=0,0,SUMIF($L$6:$L$205,"&gt;="&amp;L119)/SUM($L$6:$L$205)))</f>
        <v/>
      </c>
      <c r="N119" s="23" t="str">
        <f aca="false">IF(M119="","",IF(M119&lt;=Instructions!$C$19,"A",IF(M119&lt;=Instructions!$C$20,"B","C")))</f>
        <v/>
      </c>
      <c r="O119" s="24" t="str">
        <f aca="false">IF(OR(G119="",H119="",F119="",I119=""),"",ROUND((Instructions!$C$25*G119+Instructions!$C$26*H119+Instructions!$C$27*IF(F119&lt;=1,1,IF(F119&lt;=4,2,IF(F119&lt;=12,3,IF(F119&lt;=24,4,5))))+Instructions!$C$28*IF(I119="Yes",1,IF(I119="Partial",3,5)))/5*100,0))</f>
        <v/>
      </c>
      <c r="P119" s="23" t="str">
        <f aca="false">IF(O119="","",IF(OR(G119=5,O119&gt;=Instructions!$C$21),"V",IF(O119&gt;=Instructions!$C$22,"E","D")))</f>
        <v/>
      </c>
      <c r="Q119" s="24" t="str">
        <f aca="false">IF(J119="","",IF(J119&lt;=Instructions!$C$23,"F",IF(J119&lt;=Instructions!$C$24,"S","N")))</f>
        <v/>
      </c>
      <c r="R119" s="21" t="str">
        <f aca="false">IF(OR(K119="",E119=""),"",K119*E119)</f>
        <v/>
      </c>
      <c r="S119" s="7" t="str">
        <f aca="false">IF(OR(N119="",P119=""),"",INDEX(Instructions!$C$49:$E$51,MATCH(P119,Instructions!$B$49:$B$51,0),MATCH(N119,Instructions!$C$48:$E$48,0))&amp;IF(Q119="N"," | Non-moving: review for disposal",""))</f>
        <v/>
      </c>
    </row>
    <row r="120" customFormat="false" ht="15" hidden="false" customHeight="false" outlineLevel="0" collapsed="false">
      <c r="A120" s="6"/>
      <c r="B120" s="6"/>
      <c r="C120" s="6"/>
      <c r="D120" s="19"/>
      <c r="E120" s="20"/>
      <c r="F120" s="19"/>
      <c r="G120" s="6"/>
      <c r="H120" s="6"/>
      <c r="I120" s="6"/>
      <c r="J120" s="19"/>
      <c r="K120" s="19"/>
      <c r="L120" s="21" t="str">
        <f aca="false">IF(OR(D120="",E120=""),"",D120*E120)</f>
        <v/>
      </c>
      <c r="M120" s="22" t="str">
        <f aca="false">IF(L120="","",IF(SUM($L$6:$L$205)=0,0,SUMIF($L$6:$L$205,"&gt;="&amp;L120)/SUM($L$6:$L$205)))</f>
        <v/>
      </c>
      <c r="N120" s="23" t="str">
        <f aca="false">IF(M120="","",IF(M120&lt;=Instructions!$C$19,"A",IF(M120&lt;=Instructions!$C$20,"B","C")))</f>
        <v/>
      </c>
      <c r="O120" s="24" t="str">
        <f aca="false">IF(OR(G120="",H120="",F120="",I120=""),"",ROUND((Instructions!$C$25*G120+Instructions!$C$26*H120+Instructions!$C$27*IF(F120&lt;=1,1,IF(F120&lt;=4,2,IF(F120&lt;=12,3,IF(F120&lt;=24,4,5))))+Instructions!$C$28*IF(I120="Yes",1,IF(I120="Partial",3,5)))/5*100,0))</f>
        <v/>
      </c>
      <c r="P120" s="23" t="str">
        <f aca="false">IF(O120="","",IF(OR(G120=5,O120&gt;=Instructions!$C$21),"V",IF(O120&gt;=Instructions!$C$22,"E","D")))</f>
        <v/>
      </c>
      <c r="Q120" s="24" t="str">
        <f aca="false">IF(J120="","",IF(J120&lt;=Instructions!$C$23,"F",IF(J120&lt;=Instructions!$C$24,"S","N")))</f>
        <v/>
      </c>
      <c r="R120" s="21" t="str">
        <f aca="false">IF(OR(K120="",E120=""),"",K120*E120)</f>
        <v/>
      </c>
      <c r="S120" s="7" t="str">
        <f aca="false">IF(OR(N120="",P120=""),"",INDEX(Instructions!$C$49:$E$51,MATCH(P120,Instructions!$B$49:$B$51,0),MATCH(N120,Instructions!$C$48:$E$48,0))&amp;IF(Q120="N"," | Non-moving: review for disposal",""))</f>
        <v/>
      </c>
    </row>
    <row r="121" customFormat="false" ht="15" hidden="false" customHeight="false" outlineLevel="0" collapsed="false">
      <c r="A121" s="6"/>
      <c r="B121" s="6"/>
      <c r="C121" s="6"/>
      <c r="D121" s="19"/>
      <c r="E121" s="20"/>
      <c r="F121" s="19"/>
      <c r="G121" s="6"/>
      <c r="H121" s="6"/>
      <c r="I121" s="6"/>
      <c r="J121" s="19"/>
      <c r="K121" s="19"/>
      <c r="L121" s="21" t="str">
        <f aca="false">IF(OR(D121="",E121=""),"",D121*E121)</f>
        <v/>
      </c>
      <c r="M121" s="22" t="str">
        <f aca="false">IF(L121="","",IF(SUM($L$6:$L$205)=0,0,SUMIF($L$6:$L$205,"&gt;="&amp;L121)/SUM($L$6:$L$205)))</f>
        <v/>
      </c>
      <c r="N121" s="23" t="str">
        <f aca="false">IF(M121="","",IF(M121&lt;=Instructions!$C$19,"A",IF(M121&lt;=Instructions!$C$20,"B","C")))</f>
        <v/>
      </c>
      <c r="O121" s="24" t="str">
        <f aca="false">IF(OR(G121="",H121="",F121="",I121=""),"",ROUND((Instructions!$C$25*G121+Instructions!$C$26*H121+Instructions!$C$27*IF(F121&lt;=1,1,IF(F121&lt;=4,2,IF(F121&lt;=12,3,IF(F121&lt;=24,4,5))))+Instructions!$C$28*IF(I121="Yes",1,IF(I121="Partial",3,5)))/5*100,0))</f>
        <v/>
      </c>
      <c r="P121" s="23" t="str">
        <f aca="false">IF(O121="","",IF(OR(G121=5,O121&gt;=Instructions!$C$21),"V",IF(O121&gt;=Instructions!$C$22,"E","D")))</f>
        <v/>
      </c>
      <c r="Q121" s="24" t="str">
        <f aca="false">IF(J121="","",IF(J121&lt;=Instructions!$C$23,"F",IF(J121&lt;=Instructions!$C$24,"S","N")))</f>
        <v/>
      </c>
      <c r="R121" s="21" t="str">
        <f aca="false">IF(OR(K121="",E121=""),"",K121*E121)</f>
        <v/>
      </c>
      <c r="S121" s="7" t="str">
        <f aca="false">IF(OR(N121="",P121=""),"",INDEX(Instructions!$C$49:$E$51,MATCH(P121,Instructions!$B$49:$B$51,0),MATCH(N121,Instructions!$C$48:$E$48,0))&amp;IF(Q121="N"," | Non-moving: review for disposal",""))</f>
        <v/>
      </c>
    </row>
    <row r="122" customFormat="false" ht="15" hidden="false" customHeight="false" outlineLevel="0" collapsed="false">
      <c r="A122" s="6"/>
      <c r="B122" s="6"/>
      <c r="C122" s="6"/>
      <c r="D122" s="19"/>
      <c r="E122" s="20"/>
      <c r="F122" s="19"/>
      <c r="G122" s="6"/>
      <c r="H122" s="6"/>
      <c r="I122" s="6"/>
      <c r="J122" s="19"/>
      <c r="K122" s="19"/>
      <c r="L122" s="21" t="str">
        <f aca="false">IF(OR(D122="",E122=""),"",D122*E122)</f>
        <v/>
      </c>
      <c r="M122" s="22" t="str">
        <f aca="false">IF(L122="","",IF(SUM($L$6:$L$205)=0,0,SUMIF($L$6:$L$205,"&gt;="&amp;L122)/SUM($L$6:$L$205)))</f>
        <v/>
      </c>
      <c r="N122" s="23" t="str">
        <f aca="false">IF(M122="","",IF(M122&lt;=Instructions!$C$19,"A",IF(M122&lt;=Instructions!$C$20,"B","C")))</f>
        <v/>
      </c>
      <c r="O122" s="24" t="str">
        <f aca="false">IF(OR(G122="",H122="",F122="",I122=""),"",ROUND((Instructions!$C$25*G122+Instructions!$C$26*H122+Instructions!$C$27*IF(F122&lt;=1,1,IF(F122&lt;=4,2,IF(F122&lt;=12,3,IF(F122&lt;=24,4,5))))+Instructions!$C$28*IF(I122="Yes",1,IF(I122="Partial",3,5)))/5*100,0))</f>
        <v/>
      </c>
      <c r="P122" s="23" t="str">
        <f aca="false">IF(O122="","",IF(OR(G122=5,O122&gt;=Instructions!$C$21),"V",IF(O122&gt;=Instructions!$C$22,"E","D")))</f>
        <v/>
      </c>
      <c r="Q122" s="24" t="str">
        <f aca="false">IF(J122="","",IF(J122&lt;=Instructions!$C$23,"F",IF(J122&lt;=Instructions!$C$24,"S","N")))</f>
        <v/>
      </c>
      <c r="R122" s="21" t="str">
        <f aca="false">IF(OR(K122="",E122=""),"",K122*E122)</f>
        <v/>
      </c>
      <c r="S122" s="7" t="str">
        <f aca="false">IF(OR(N122="",P122=""),"",INDEX(Instructions!$C$49:$E$51,MATCH(P122,Instructions!$B$49:$B$51,0),MATCH(N122,Instructions!$C$48:$E$48,0))&amp;IF(Q122="N"," | Non-moving: review for disposal",""))</f>
        <v/>
      </c>
    </row>
    <row r="123" customFormat="false" ht="15" hidden="false" customHeight="false" outlineLevel="0" collapsed="false">
      <c r="A123" s="6"/>
      <c r="B123" s="6"/>
      <c r="C123" s="6"/>
      <c r="D123" s="19"/>
      <c r="E123" s="20"/>
      <c r="F123" s="19"/>
      <c r="G123" s="6"/>
      <c r="H123" s="6"/>
      <c r="I123" s="6"/>
      <c r="J123" s="19"/>
      <c r="K123" s="19"/>
      <c r="L123" s="21" t="str">
        <f aca="false">IF(OR(D123="",E123=""),"",D123*E123)</f>
        <v/>
      </c>
      <c r="M123" s="22" t="str">
        <f aca="false">IF(L123="","",IF(SUM($L$6:$L$205)=0,0,SUMIF($L$6:$L$205,"&gt;="&amp;L123)/SUM($L$6:$L$205)))</f>
        <v/>
      </c>
      <c r="N123" s="23" t="str">
        <f aca="false">IF(M123="","",IF(M123&lt;=Instructions!$C$19,"A",IF(M123&lt;=Instructions!$C$20,"B","C")))</f>
        <v/>
      </c>
      <c r="O123" s="24" t="str">
        <f aca="false">IF(OR(G123="",H123="",F123="",I123=""),"",ROUND((Instructions!$C$25*G123+Instructions!$C$26*H123+Instructions!$C$27*IF(F123&lt;=1,1,IF(F123&lt;=4,2,IF(F123&lt;=12,3,IF(F123&lt;=24,4,5))))+Instructions!$C$28*IF(I123="Yes",1,IF(I123="Partial",3,5)))/5*100,0))</f>
        <v/>
      </c>
      <c r="P123" s="23" t="str">
        <f aca="false">IF(O123="","",IF(OR(G123=5,O123&gt;=Instructions!$C$21),"V",IF(O123&gt;=Instructions!$C$22,"E","D")))</f>
        <v/>
      </c>
      <c r="Q123" s="24" t="str">
        <f aca="false">IF(J123="","",IF(J123&lt;=Instructions!$C$23,"F",IF(J123&lt;=Instructions!$C$24,"S","N")))</f>
        <v/>
      </c>
      <c r="R123" s="21" t="str">
        <f aca="false">IF(OR(K123="",E123=""),"",K123*E123)</f>
        <v/>
      </c>
      <c r="S123" s="7" t="str">
        <f aca="false">IF(OR(N123="",P123=""),"",INDEX(Instructions!$C$49:$E$51,MATCH(P123,Instructions!$B$49:$B$51,0),MATCH(N123,Instructions!$C$48:$E$48,0))&amp;IF(Q123="N"," | Non-moving: review for disposal",""))</f>
        <v/>
      </c>
    </row>
    <row r="124" customFormat="false" ht="15" hidden="false" customHeight="false" outlineLevel="0" collapsed="false">
      <c r="A124" s="6"/>
      <c r="B124" s="6"/>
      <c r="C124" s="6"/>
      <c r="D124" s="19"/>
      <c r="E124" s="20"/>
      <c r="F124" s="19"/>
      <c r="G124" s="6"/>
      <c r="H124" s="6"/>
      <c r="I124" s="6"/>
      <c r="J124" s="19"/>
      <c r="K124" s="19"/>
      <c r="L124" s="21" t="str">
        <f aca="false">IF(OR(D124="",E124=""),"",D124*E124)</f>
        <v/>
      </c>
      <c r="M124" s="22" t="str">
        <f aca="false">IF(L124="","",IF(SUM($L$6:$L$205)=0,0,SUMIF($L$6:$L$205,"&gt;="&amp;L124)/SUM($L$6:$L$205)))</f>
        <v/>
      </c>
      <c r="N124" s="23" t="str">
        <f aca="false">IF(M124="","",IF(M124&lt;=Instructions!$C$19,"A",IF(M124&lt;=Instructions!$C$20,"B","C")))</f>
        <v/>
      </c>
      <c r="O124" s="24" t="str">
        <f aca="false">IF(OR(G124="",H124="",F124="",I124=""),"",ROUND((Instructions!$C$25*G124+Instructions!$C$26*H124+Instructions!$C$27*IF(F124&lt;=1,1,IF(F124&lt;=4,2,IF(F124&lt;=12,3,IF(F124&lt;=24,4,5))))+Instructions!$C$28*IF(I124="Yes",1,IF(I124="Partial",3,5)))/5*100,0))</f>
        <v/>
      </c>
      <c r="P124" s="23" t="str">
        <f aca="false">IF(O124="","",IF(OR(G124=5,O124&gt;=Instructions!$C$21),"V",IF(O124&gt;=Instructions!$C$22,"E","D")))</f>
        <v/>
      </c>
      <c r="Q124" s="24" t="str">
        <f aca="false">IF(J124="","",IF(J124&lt;=Instructions!$C$23,"F",IF(J124&lt;=Instructions!$C$24,"S","N")))</f>
        <v/>
      </c>
      <c r="R124" s="21" t="str">
        <f aca="false">IF(OR(K124="",E124=""),"",K124*E124)</f>
        <v/>
      </c>
      <c r="S124" s="7" t="str">
        <f aca="false">IF(OR(N124="",P124=""),"",INDEX(Instructions!$C$49:$E$51,MATCH(P124,Instructions!$B$49:$B$51,0),MATCH(N124,Instructions!$C$48:$E$48,0))&amp;IF(Q124="N"," | Non-moving: review for disposal",""))</f>
        <v/>
      </c>
    </row>
    <row r="125" customFormat="false" ht="15" hidden="false" customHeight="false" outlineLevel="0" collapsed="false">
      <c r="A125" s="6"/>
      <c r="B125" s="6"/>
      <c r="C125" s="6"/>
      <c r="D125" s="19"/>
      <c r="E125" s="20"/>
      <c r="F125" s="19"/>
      <c r="G125" s="6"/>
      <c r="H125" s="6"/>
      <c r="I125" s="6"/>
      <c r="J125" s="19"/>
      <c r="K125" s="19"/>
      <c r="L125" s="21" t="str">
        <f aca="false">IF(OR(D125="",E125=""),"",D125*E125)</f>
        <v/>
      </c>
      <c r="M125" s="22" t="str">
        <f aca="false">IF(L125="","",IF(SUM($L$6:$L$205)=0,0,SUMIF($L$6:$L$205,"&gt;="&amp;L125)/SUM($L$6:$L$205)))</f>
        <v/>
      </c>
      <c r="N125" s="23" t="str">
        <f aca="false">IF(M125="","",IF(M125&lt;=Instructions!$C$19,"A",IF(M125&lt;=Instructions!$C$20,"B","C")))</f>
        <v/>
      </c>
      <c r="O125" s="24" t="str">
        <f aca="false">IF(OR(G125="",H125="",F125="",I125=""),"",ROUND((Instructions!$C$25*G125+Instructions!$C$26*H125+Instructions!$C$27*IF(F125&lt;=1,1,IF(F125&lt;=4,2,IF(F125&lt;=12,3,IF(F125&lt;=24,4,5))))+Instructions!$C$28*IF(I125="Yes",1,IF(I125="Partial",3,5)))/5*100,0))</f>
        <v/>
      </c>
      <c r="P125" s="23" t="str">
        <f aca="false">IF(O125="","",IF(OR(G125=5,O125&gt;=Instructions!$C$21),"V",IF(O125&gt;=Instructions!$C$22,"E","D")))</f>
        <v/>
      </c>
      <c r="Q125" s="24" t="str">
        <f aca="false">IF(J125="","",IF(J125&lt;=Instructions!$C$23,"F",IF(J125&lt;=Instructions!$C$24,"S","N")))</f>
        <v/>
      </c>
      <c r="R125" s="21" t="str">
        <f aca="false">IF(OR(K125="",E125=""),"",K125*E125)</f>
        <v/>
      </c>
      <c r="S125" s="7" t="str">
        <f aca="false">IF(OR(N125="",P125=""),"",INDEX(Instructions!$C$49:$E$51,MATCH(P125,Instructions!$B$49:$B$51,0),MATCH(N125,Instructions!$C$48:$E$48,0))&amp;IF(Q125="N"," | Non-moving: review for disposal",""))</f>
        <v/>
      </c>
    </row>
    <row r="126" customFormat="false" ht="15" hidden="false" customHeight="false" outlineLevel="0" collapsed="false">
      <c r="A126" s="6"/>
      <c r="B126" s="6"/>
      <c r="C126" s="6"/>
      <c r="D126" s="19"/>
      <c r="E126" s="20"/>
      <c r="F126" s="19"/>
      <c r="G126" s="6"/>
      <c r="H126" s="6"/>
      <c r="I126" s="6"/>
      <c r="J126" s="19"/>
      <c r="K126" s="19"/>
      <c r="L126" s="21" t="str">
        <f aca="false">IF(OR(D126="",E126=""),"",D126*E126)</f>
        <v/>
      </c>
      <c r="M126" s="22" t="str">
        <f aca="false">IF(L126="","",IF(SUM($L$6:$L$205)=0,0,SUMIF($L$6:$L$205,"&gt;="&amp;L126)/SUM($L$6:$L$205)))</f>
        <v/>
      </c>
      <c r="N126" s="23" t="str">
        <f aca="false">IF(M126="","",IF(M126&lt;=Instructions!$C$19,"A",IF(M126&lt;=Instructions!$C$20,"B","C")))</f>
        <v/>
      </c>
      <c r="O126" s="24" t="str">
        <f aca="false">IF(OR(G126="",H126="",F126="",I126=""),"",ROUND((Instructions!$C$25*G126+Instructions!$C$26*H126+Instructions!$C$27*IF(F126&lt;=1,1,IF(F126&lt;=4,2,IF(F126&lt;=12,3,IF(F126&lt;=24,4,5))))+Instructions!$C$28*IF(I126="Yes",1,IF(I126="Partial",3,5)))/5*100,0))</f>
        <v/>
      </c>
      <c r="P126" s="23" t="str">
        <f aca="false">IF(O126="","",IF(OR(G126=5,O126&gt;=Instructions!$C$21),"V",IF(O126&gt;=Instructions!$C$22,"E","D")))</f>
        <v/>
      </c>
      <c r="Q126" s="24" t="str">
        <f aca="false">IF(J126="","",IF(J126&lt;=Instructions!$C$23,"F",IF(J126&lt;=Instructions!$C$24,"S","N")))</f>
        <v/>
      </c>
      <c r="R126" s="21" t="str">
        <f aca="false">IF(OR(K126="",E126=""),"",K126*E126)</f>
        <v/>
      </c>
      <c r="S126" s="7" t="str">
        <f aca="false">IF(OR(N126="",P126=""),"",INDEX(Instructions!$C$49:$E$51,MATCH(P126,Instructions!$B$49:$B$51,0),MATCH(N126,Instructions!$C$48:$E$48,0))&amp;IF(Q126="N"," | Non-moving: review for disposal",""))</f>
        <v/>
      </c>
    </row>
    <row r="127" customFormat="false" ht="15" hidden="false" customHeight="false" outlineLevel="0" collapsed="false">
      <c r="A127" s="6"/>
      <c r="B127" s="6"/>
      <c r="C127" s="6"/>
      <c r="D127" s="19"/>
      <c r="E127" s="20"/>
      <c r="F127" s="19"/>
      <c r="G127" s="6"/>
      <c r="H127" s="6"/>
      <c r="I127" s="6"/>
      <c r="J127" s="19"/>
      <c r="K127" s="19"/>
      <c r="L127" s="21" t="str">
        <f aca="false">IF(OR(D127="",E127=""),"",D127*E127)</f>
        <v/>
      </c>
      <c r="M127" s="22" t="str">
        <f aca="false">IF(L127="","",IF(SUM($L$6:$L$205)=0,0,SUMIF($L$6:$L$205,"&gt;="&amp;L127)/SUM($L$6:$L$205)))</f>
        <v/>
      </c>
      <c r="N127" s="23" t="str">
        <f aca="false">IF(M127="","",IF(M127&lt;=Instructions!$C$19,"A",IF(M127&lt;=Instructions!$C$20,"B","C")))</f>
        <v/>
      </c>
      <c r="O127" s="24" t="str">
        <f aca="false">IF(OR(G127="",H127="",F127="",I127=""),"",ROUND((Instructions!$C$25*G127+Instructions!$C$26*H127+Instructions!$C$27*IF(F127&lt;=1,1,IF(F127&lt;=4,2,IF(F127&lt;=12,3,IF(F127&lt;=24,4,5))))+Instructions!$C$28*IF(I127="Yes",1,IF(I127="Partial",3,5)))/5*100,0))</f>
        <v/>
      </c>
      <c r="P127" s="23" t="str">
        <f aca="false">IF(O127="","",IF(OR(G127=5,O127&gt;=Instructions!$C$21),"V",IF(O127&gt;=Instructions!$C$22,"E","D")))</f>
        <v/>
      </c>
      <c r="Q127" s="24" t="str">
        <f aca="false">IF(J127="","",IF(J127&lt;=Instructions!$C$23,"F",IF(J127&lt;=Instructions!$C$24,"S","N")))</f>
        <v/>
      </c>
      <c r="R127" s="21" t="str">
        <f aca="false">IF(OR(K127="",E127=""),"",K127*E127)</f>
        <v/>
      </c>
      <c r="S127" s="7" t="str">
        <f aca="false">IF(OR(N127="",P127=""),"",INDEX(Instructions!$C$49:$E$51,MATCH(P127,Instructions!$B$49:$B$51,0),MATCH(N127,Instructions!$C$48:$E$48,0))&amp;IF(Q127="N"," | Non-moving: review for disposal",""))</f>
        <v/>
      </c>
    </row>
    <row r="128" customFormat="false" ht="15" hidden="false" customHeight="false" outlineLevel="0" collapsed="false">
      <c r="A128" s="6"/>
      <c r="B128" s="6"/>
      <c r="C128" s="6"/>
      <c r="D128" s="19"/>
      <c r="E128" s="20"/>
      <c r="F128" s="19"/>
      <c r="G128" s="6"/>
      <c r="H128" s="6"/>
      <c r="I128" s="6"/>
      <c r="J128" s="19"/>
      <c r="K128" s="19"/>
      <c r="L128" s="21" t="str">
        <f aca="false">IF(OR(D128="",E128=""),"",D128*E128)</f>
        <v/>
      </c>
      <c r="M128" s="22" t="str">
        <f aca="false">IF(L128="","",IF(SUM($L$6:$L$205)=0,0,SUMIF($L$6:$L$205,"&gt;="&amp;L128)/SUM($L$6:$L$205)))</f>
        <v/>
      </c>
      <c r="N128" s="23" t="str">
        <f aca="false">IF(M128="","",IF(M128&lt;=Instructions!$C$19,"A",IF(M128&lt;=Instructions!$C$20,"B","C")))</f>
        <v/>
      </c>
      <c r="O128" s="24" t="str">
        <f aca="false">IF(OR(G128="",H128="",F128="",I128=""),"",ROUND((Instructions!$C$25*G128+Instructions!$C$26*H128+Instructions!$C$27*IF(F128&lt;=1,1,IF(F128&lt;=4,2,IF(F128&lt;=12,3,IF(F128&lt;=24,4,5))))+Instructions!$C$28*IF(I128="Yes",1,IF(I128="Partial",3,5)))/5*100,0))</f>
        <v/>
      </c>
      <c r="P128" s="23" t="str">
        <f aca="false">IF(O128="","",IF(OR(G128=5,O128&gt;=Instructions!$C$21),"V",IF(O128&gt;=Instructions!$C$22,"E","D")))</f>
        <v/>
      </c>
      <c r="Q128" s="24" t="str">
        <f aca="false">IF(J128="","",IF(J128&lt;=Instructions!$C$23,"F",IF(J128&lt;=Instructions!$C$24,"S","N")))</f>
        <v/>
      </c>
      <c r="R128" s="21" t="str">
        <f aca="false">IF(OR(K128="",E128=""),"",K128*E128)</f>
        <v/>
      </c>
      <c r="S128" s="7" t="str">
        <f aca="false">IF(OR(N128="",P128=""),"",INDEX(Instructions!$C$49:$E$51,MATCH(P128,Instructions!$B$49:$B$51,0),MATCH(N128,Instructions!$C$48:$E$48,0))&amp;IF(Q128="N"," | Non-moving: review for disposal",""))</f>
        <v/>
      </c>
    </row>
    <row r="129" customFormat="false" ht="15" hidden="false" customHeight="false" outlineLevel="0" collapsed="false">
      <c r="A129" s="6"/>
      <c r="B129" s="6"/>
      <c r="C129" s="6"/>
      <c r="D129" s="19"/>
      <c r="E129" s="20"/>
      <c r="F129" s="19"/>
      <c r="G129" s="6"/>
      <c r="H129" s="6"/>
      <c r="I129" s="6"/>
      <c r="J129" s="19"/>
      <c r="K129" s="19"/>
      <c r="L129" s="21" t="str">
        <f aca="false">IF(OR(D129="",E129=""),"",D129*E129)</f>
        <v/>
      </c>
      <c r="M129" s="22" t="str">
        <f aca="false">IF(L129="","",IF(SUM($L$6:$L$205)=0,0,SUMIF($L$6:$L$205,"&gt;="&amp;L129)/SUM($L$6:$L$205)))</f>
        <v/>
      </c>
      <c r="N129" s="23" t="str">
        <f aca="false">IF(M129="","",IF(M129&lt;=Instructions!$C$19,"A",IF(M129&lt;=Instructions!$C$20,"B","C")))</f>
        <v/>
      </c>
      <c r="O129" s="24" t="str">
        <f aca="false">IF(OR(G129="",H129="",F129="",I129=""),"",ROUND((Instructions!$C$25*G129+Instructions!$C$26*H129+Instructions!$C$27*IF(F129&lt;=1,1,IF(F129&lt;=4,2,IF(F129&lt;=12,3,IF(F129&lt;=24,4,5))))+Instructions!$C$28*IF(I129="Yes",1,IF(I129="Partial",3,5)))/5*100,0))</f>
        <v/>
      </c>
      <c r="P129" s="23" t="str">
        <f aca="false">IF(O129="","",IF(OR(G129=5,O129&gt;=Instructions!$C$21),"V",IF(O129&gt;=Instructions!$C$22,"E","D")))</f>
        <v/>
      </c>
      <c r="Q129" s="24" t="str">
        <f aca="false">IF(J129="","",IF(J129&lt;=Instructions!$C$23,"F",IF(J129&lt;=Instructions!$C$24,"S","N")))</f>
        <v/>
      </c>
      <c r="R129" s="21" t="str">
        <f aca="false">IF(OR(K129="",E129=""),"",K129*E129)</f>
        <v/>
      </c>
      <c r="S129" s="7" t="str">
        <f aca="false">IF(OR(N129="",P129=""),"",INDEX(Instructions!$C$49:$E$51,MATCH(P129,Instructions!$B$49:$B$51,0),MATCH(N129,Instructions!$C$48:$E$48,0))&amp;IF(Q129="N"," | Non-moving: review for disposal",""))</f>
        <v/>
      </c>
    </row>
    <row r="130" customFormat="false" ht="15" hidden="false" customHeight="false" outlineLevel="0" collapsed="false">
      <c r="A130" s="6"/>
      <c r="B130" s="6"/>
      <c r="C130" s="6"/>
      <c r="D130" s="19"/>
      <c r="E130" s="20"/>
      <c r="F130" s="19"/>
      <c r="G130" s="6"/>
      <c r="H130" s="6"/>
      <c r="I130" s="6"/>
      <c r="J130" s="19"/>
      <c r="K130" s="19"/>
      <c r="L130" s="21" t="str">
        <f aca="false">IF(OR(D130="",E130=""),"",D130*E130)</f>
        <v/>
      </c>
      <c r="M130" s="22" t="str">
        <f aca="false">IF(L130="","",IF(SUM($L$6:$L$205)=0,0,SUMIF($L$6:$L$205,"&gt;="&amp;L130)/SUM($L$6:$L$205)))</f>
        <v/>
      </c>
      <c r="N130" s="23" t="str">
        <f aca="false">IF(M130="","",IF(M130&lt;=Instructions!$C$19,"A",IF(M130&lt;=Instructions!$C$20,"B","C")))</f>
        <v/>
      </c>
      <c r="O130" s="24" t="str">
        <f aca="false">IF(OR(G130="",H130="",F130="",I130=""),"",ROUND((Instructions!$C$25*G130+Instructions!$C$26*H130+Instructions!$C$27*IF(F130&lt;=1,1,IF(F130&lt;=4,2,IF(F130&lt;=12,3,IF(F130&lt;=24,4,5))))+Instructions!$C$28*IF(I130="Yes",1,IF(I130="Partial",3,5)))/5*100,0))</f>
        <v/>
      </c>
      <c r="P130" s="23" t="str">
        <f aca="false">IF(O130="","",IF(OR(G130=5,O130&gt;=Instructions!$C$21),"V",IF(O130&gt;=Instructions!$C$22,"E","D")))</f>
        <v/>
      </c>
      <c r="Q130" s="24" t="str">
        <f aca="false">IF(J130="","",IF(J130&lt;=Instructions!$C$23,"F",IF(J130&lt;=Instructions!$C$24,"S","N")))</f>
        <v/>
      </c>
      <c r="R130" s="21" t="str">
        <f aca="false">IF(OR(K130="",E130=""),"",K130*E130)</f>
        <v/>
      </c>
      <c r="S130" s="7" t="str">
        <f aca="false">IF(OR(N130="",P130=""),"",INDEX(Instructions!$C$49:$E$51,MATCH(P130,Instructions!$B$49:$B$51,0),MATCH(N130,Instructions!$C$48:$E$48,0))&amp;IF(Q130="N"," | Non-moving: review for disposal",""))</f>
        <v/>
      </c>
    </row>
    <row r="131" customFormat="false" ht="15" hidden="false" customHeight="false" outlineLevel="0" collapsed="false">
      <c r="A131" s="6"/>
      <c r="B131" s="6"/>
      <c r="C131" s="6"/>
      <c r="D131" s="19"/>
      <c r="E131" s="20"/>
      <c r="F131" s="19"/>
      <c r="G131" s="6"/>
      <c r="H131" s="6"/>
      <c r="I131" s="6"/>
      <c r="J131" s="19"/>
      <c r="K131" s="19"/>
      <c r="L131" s="21" t="str">
        <f aca="false">IF(OR(D131="",E131=""),"",D131*E131)</f>
        <v/>
      </c>
      <c r="M131" s="22" t="str">
        <f aca="false">IF(L131="","",IF(SUM($L$6:$L$205)=0,0,SUMIF($L$6:$L$205,"&gt;="&amp;L131)/SUM($L$6:$L$205)))</f>
        <v/>
      </c>
      <c r="N131" s="23" t="str">
        <f aca="false">IF(M131="","",IF(M131&lt;=Instructions!$C$19,"A",IF(M131&lt;=Instructions!$C$20,"B","C")))</f>
        <v/>
      </c>
      <c r="O131" s="24" t="str">
        <f aca="false">IF(OR(G131="",H131="",F131="",I131=""),"",ROUND((Instructions!$C$25*G131+Instructions!$C$26*H131+Instructions!$C$27*IF(F131&lt;=1,1,IF(F131&lt;=4,2,IF(F131&lt;=12,3,IF(F131&lt;=24,4,5))))+Instructions!$C$28*IF(I131="Yes",1,IF(I131="Partial",3,5)))/5*100,0))</f>
        <v/>
      </c>
      <c r="P131" s="23" t="str">
        <f aca="false">IF(O131="","",IF(OR(G131=5,O131&gt;=Instructions!$C$21),"V",IF(O131&gt;=Instructions!$C$22,"E","D")))</f>
        <v/>
      </c>
      <c r="Q131" s="24" t="str">
        <f aca="false">IF(J131="","",IF(J131&lt;=Instructions!$C$23,"F",IF(J131&lt;=Instructions!$C$24,"S","N")))</f>
        <v/>
      </c>
      <c r="R131" s="21" t="str">
        <f aca="false">IF(OR(K131="",E131=""),"",K131*E131)</f>
        <v/>
      </c>
      <c r="S131" s="7" t="str">
        <f aca="false">IF(OR(N131="",P131=""),"",INDEX(Instructions!$C$49:$E$51,MATCH(P131,Instructions!$B$49:$B$51,0),MATCH(N131,Instructions!$C$48:$E$48,0))&amp;IF(Q131="N"," | Non-moving: review for disposal",""))</f>
        <v/>
      </c>
    </row>
    <row r="132" customFormat="false" ht="15" hidden="false" customHeight="false" outlineLevel="0" collapsed="false">
      <c r="A132" s="6"/>
      <c r="B132" s="6"/>
      <c r="C132" s="6"/>
      <c r="D132" s="19"/>
      <c r="E132" s="20"/>
      <c r="F132" s="19"/>
      <c r="G132" s="6"/>
      <c r="H132" s="6"/>
      <c r="I132" s="6"/>
      <c r="J132" s="19"/>
      <c r="K132" s="19"/>
      <c r="L132" s="21" t="str">
        <f aca="false">IF(OR(D132="",E132=""),"",D132*E132)</f>
        <v/>
      </c>
      <c r="M132" s="22" t="str">
        <f aca="false">IF(L132="","",IF(SUM($L$6:$L$205)=0,0,SUMIF($L$6:$L$205,"&gt;="&amp;L132)/SUM($L$6:$L$205)))</f>
        <v/>
      </c>
      <c r="N132" s="23" t="str">
        <f aca="false">IF(M132="","",IF(M132&lt;=Instructions!$C$19,"A",IF(M132&lt;=Instructions!$C$20,"B","C")))</f>
        <v/>
      </c>
      <c r="O132" s="24" t="str">
        <f aca="false">IF(OR(G132="",H132="",F132="",I132=""),"",ROUND((Instructions!$C$25*G132+Instructions!$C$26*H132+Instructions!$C$27*IF(F132&lt;=1,1,IF(F132&lt;=4,2,IF(F132&lt;=12,3,IF(F132&lt;=24,4,5))))+Instructions!$C$28*IF(I132="Yes",1,IF(I132="Partial",3,5)))/5*100,0))</f>
        <v/>
      </c>
      <c r="P132" s="23" t="str">
        <f aca="false">IF(O132="","",IF(OR(G132=5,O132&gt;=Instructions!$C$21),"V",IF(O132&gt;=Instructions!$C$22,"E","D")))</f>
        <v/>
      </c>
      <c r="Q132" s="24" t="str">
        <f aca="false">IF(J132="","",IF(J132&lt;=Instructions!$C$23,"F",IF(J132&lt;=Instructions!$C$24,"S","N")))</f>
        <v/>
      </c>
      <c r="R132" s="21" t="str">
        <f aca="false">IF(OR(K132="",E132=""),"",K132*E132)</f>
        <v/>
      </c>
      <c r="S132" s="7" t="str">
        <f aca="false">IF(OR(N132="",P132=""),"",INDEX(Instructions!$C$49:$E$51,MATCH(P132,Instructions!$B$49:$B$51,0),MATCH(N132,Instructions!$C$48:$E$48,0))&amp;IF(Q132="N"," | Non-moving: review for disposal",""))</f>
        <v/>
      </c>
    </row>
    <row r="133" customFormat="false" ht="15" hidden="false" customHeight="false" outlineLevel="0" collapsed="false">
      <c r="A133" s="6"/>
      <c r="B133" s="6"/>
      <c r="C133" s="6"/>
      <c r="D133" s="19"/>
      <c r="E133" s="20"/>
      <c r="F133" s="19"/>
      <c r="G133" s="6"/>
      <c r="H133" s="6"/>
      <c r="I133" s="6"/>
      <c r="J133" s="19"/>
      <c r="K133" s="19"/>
      <c r="L133" s="21" t="str">
        <f aca="false">IF(OR(D133="",E133=""),"",D133*E133)</f>
        <v/>
      </c>
      <c r="M133" s="22" t="str">
        <f aca="false">IF(L133="","",IF(SUM($L$6:$L$205)=0,0,SUMIF($L$6:$L$205,"&gt;="&amp;L133)/SUM($L$6:$L$205)))</f>
        <v/>
      </c>
      <c r="N133" s="23" t="str">
        <f aca="false">IF(M133="","",IF(M133&lt;=Instructions!$C$19,"A",IF(M133&lt;=Instructions!$C$20,"B","C")))</f>
        <v/>
      </c>
      <c r="O133" s="24" t="str">
        <f aca="false">IF(OR(G133="",H133="",F133="",I133=""),"",ROUND((Instructions!$C$25*G133+Instructions!$C$26*H133+Instructions!$C$27*IF(F133&lt;=1,1,IF(F133&lt;=4,2,IF(F133&lt;=12,3,IF(F133&lt;=24,4,5))))+Instructions!$C$28*IF(I133="Yes",1,IF(I133="Partial",3,5)))/5*100,0))</f>
        <v/>
      </c>
      <c r="P133" s="23" t="str">
        <f aca="false">IF(O133="","",IF(OR(G133=5,O133&gt;=Instructions!$C$21),"V",IF(O133&gt;=Instructions!$C$22,"E","D")))</f>
        <v/>
      </c>
      <c r="Q133" s="24" t="str">
        <f aca="false">IF(J133="","",IF(J133&lt;=Instructions!$C$23,"F",IF(J133&lt;=Instructions!$C$24,"S","N")))</f>
        <v/>
      </c>
      <c r="R133" s="21" t="str">
        <f aca="false">IF(OR(K133="",E133=""),"",K133*E133)</f>
        <v/>
      </c>
      <c r="S133" s="7" t="str">
        <f aca="false">IF(OR(N133="",P133=""),"",INDEX(Instructions!$C$49:$E$51,MATCH(P133,Instructions!$B$49:$B$51,0),MATCH(N133,Instructions!$C$48:$E$48,0))&amp;IF(Q133="N"," | Non-moving: review for disposal",""))</f>
        <v/>
      </c>
    </row>
    <row r="134" customFormat="false" ht="15" hidden="false" customHeight="false" outlineLevel="0" collapsed="false">
      <c r="A134" s="6"/>
      <c r="B134" s="6"/>
      <c r="C134" s="6"/>
      <c r="D134" s="19"/>
      <c r="E134" s="20"/>
      <c r="F134" s="19"/>
      <c r="G134" s="6"/>
      <c r="H134" s="6"/>
      <c r="I134" s="6"/>
      <c r="J134" s="19"/>
      <c r="K134" s="19"/>
      <c r="L134" s="21" t="str">
        <f aca="false">IF(OR(D134="",E134=""),"",D134*E134)</f>
        <v/>
      </c>
      <c r="M134" s="22" t="str">
        <f aca="false">IF(L134="","",IF(SUM($L$6:$L$205)=0,0,SUMIF($L$6:$L$205,"&gt;="&amp;L134)/SUM($L$6:$L$205)))</f>
        <v/>
      </c>
      <c r="N134" s="23" t="str">
        <f aca="false">IF(M134="","",IF(M134&lt;=Instructions!$C$19,"A",IF(M134&lt;=Instructions!$C$20,"B","C")))</f>
        <v/>
      </c>
      <c r="O134" s="24" t="str">
        <f aca="false">IF(OR(G134="",H134="",F134="",I134=""),"",ROUND((Instructions!$C$25*G134+Instructions!$C$26*H134+Instructions!$C$27*IF(F134&lt;=1,1,IF(F134&lt;=4,2,IF(F134&lt;=12,3,IF(F134&lt;=24,4,5))))+Instructions!$C$28*IF(I134="Yes",1,IF(I134="Partial",3,5)))/5*100,0))</f>
        <v/>
      </c>
      <c r="P134" s="23" t="str">
        <f aca="false">IF(O134="","",IF(OR(G134=5,O134&gt;=Instructions!$C$21),"V",IF(O134&gt;=Instructions!$C$22,"E","D")))</f>
        <v/>
      </c>
      <c r="Q134" s="24" t="str">
        <f aca="false">IF(J134="","",IF(J134&lt;=Instructions!$C$23,"F",IF(J134&lt;=Instructions!$C$24,"S","N")))</f>
        <v/>
      </c>
      <c r="R134" s="21" t="str">
        <f aca="false">IF(OR(K134="",E134=""),"",K134*E134)</f>
        <v/>
      </c>
      <c r="S134" s="7" t="str">
        <f aca="false">IF(OR(N134="",P134=""),"",INDEX(Instructions!$C$49:$E$51,MATCH(P134,Instructions!$B$49:$B$51,0),MATCH(N134,Instructions!$C$48:$E$48,0))&amp;IF(Q134="N"," | Non-moving: review for disposal",""))</f>
        <v/>
      </c>
    </row>
    <row r="135" customFormat="false" ht="15" hidden="false" customHeight="false" outlineLevel="0" collapsed="false">
      <c r="A135" s="6"/>
      <c r="B135" s="6"/>
      <c r="C135" s="6"/>
      <c r="D135" s="19"/>
      <c r="E135" s="20"/>
      <c r="F135" s="19"/>
      <c r="G135" s="6"/>
      <c r="H135" s="6"/>
      <c r="I135" s="6"/>
      <c r="J135" s="19"/>
      <c r="K135" s="19"/>
      <c r="L135" s="21" t="str">
        <f aca="false">IF(OR(D135="",E135=""),"",D135*E135)</f>
        <v/>
      </c>
      <c r="M135" s="22" t="str">
        <f aca="false">IF(L135="","",IF(SUM($L$6:$L$205)=0,0,SUMIF($L$6:$L$205,"&gt;="&amp;L135)/SUM($L$6:$L$205)))</f>
        <v/>
      </c>
      <c r="N135" s="23" t="str">
        <f aca="false">IF(M135="","",IF(M135&lt;=Instructions!$C$19,"A",IF(M135&lt;=Instructions!$C$20,"B","C")))</f>
        <v/>
      </c>
      <c r="O135" s="24" t="str">
        <f aca="false">IF(OR(G135="",H135="",F135="",I135=""),"",ROUND((Instructions!$C$25*G135+Instructions!$C$26*H135+Instructions!$C$27*IF(F135&lt;=1,1,IF(F135&lt;=4,2,IF(F135&lt;=12,3,IF(F135&lt;=24,4,5))))+Instructions!$C$28*IF(I135="Yes",1,IF(I135="Partial",3,5)))/5*100,0))</f>
        <v/>
      </c>
      <c r="P135" s="23" t="str">
        <f aca="false">IF(O135="","",IF(OR(G135=5,O135&gt;=Instructions!$C$21),"V",IF(O135&gt;=Instructions!$C$22,"E","D")))</f>
        <v/>
      </c>
      <c r="Q135" s="24" t="str">
        <f aca="false">IF(J135="","",IF(J135&lt;=Instructions!$C$23,"F",IF(J135&lt;=Instructions!$C$24,"S","N")))</f>
        <v/>
      </c>
      <c r="R135" s="21" t="str">
        <f aca="false">IF(OR(K135="",E135=""),"",K135*E135)</f>
        <v/>
      </c>
      <c r="S135" s="7" t="str">
        <f aca="false">IF(OR(N135="",P135=""),"",INDEX(Instructions!$C$49:$E$51,MATCH(P135,Instructions!$B$49:$B$51,0),MATCH(N135,Instructions!$C$48:$E$48,0))&amp;IF(Q135="N"," | Non-moving: review for disposal",""))</f>
        <v/>
      </c>
    </row>
    <row r="136" customFormat="false" ht="15" hidden="false" customHeight="false" outlineLevel="0" collapsed="false">
      <c r="A136" s="6"/>
      <c r="B136" s="6"/>
      <c r="C136" s="6"/>
      <c r="D136" s="19"/>
      <c r="E136" s="20"/>
      <c r="F136" s="19"/>
      <c r="G136" s="6"/>
      <c r="H136" s="6"/>
      <c r="I136" s="6"/>
      <c r="J136" s="19"/>
      <c r="K136" s="19"/>
      <c r="L136" s="21" t="str">
        <f aca="false">IF(OR(D136="",E136=""),"",D136*E136)</f>
        <v/>
      </c>
      <c r="M136" s="22" t="str">
        <f aca="false">IF(L136="","",IF(SUM($L$6:$L$205)=0,0,SUMIF($L$6:$L$205,"&gt;="&amp;L136)/SUM($L$6:$L$205)))</f>
        <v/>
      </c>
      <c r="N136" s="23" t="str">
        <f aca="false">IF(M136="","",IF(M136&lt;=Instructions!$C$19,"A",IF(M136&lt;=Instructions!$C$20,"B","C")))</f>
        <v/>
      </c>
      <c r="O136" s="24" t="str">
        <f aca="false">IF(OR(G136="",H136="",F136="",I136=""),"",ROUND((Instructions!$C$25*G136+Instructions!$C$26*H136+Instructions!$C$27*IF(F136&lt;=1,1,IF(F136&lt;=4,2,IF(F136&lt;=12,3,IF(F136&lt;=24,4,5))))+Instructions!$C$28*IF(I136="Yes",1,IF(I136="Partial",3,5)))/5*100,0))</f>
        <v/>
      </c>
      <c r="P136" s="23" t="str">
        <f aca="false">IF(O136="","",IF(OR(G136=5,O136&gt;=Instructions!$C$21),"V",IF(O136&gt;=Instructions!$C$22,"E","D")))</f>
        <v/>
      </c>
      <c r="Q136" s="24" t="str">
        <f aca="false">IF(J136="","",IF(J136&lt;=Instructions!$C$23,"F",IF(J136&lt;=Instructions!$C$24,"S","N")))</f>
        <v/>
      </c>
      <c r="R136" s="21" t="str">
        <f aca="false">IF(OR(K136="",E136=""),"",K136*E136)</f>
        <v/>
      </c>
      <c r="S136" s="7" t="str">
        <f aca="false">IF(OR(N136="",P136=""),"",INDEX(Instructions!$C$49:$E$51,MATCH(P136,Instructions!$B$49:$B$51,0),MATCH(N136,Instructions!$C$48:$E$48,0))&amp;IF(Q136="N"," | Non-moving: review for disposal",""))</f>
        <v/>
      </c>
    </row>
    <row r="137" customFormat="false" ht="15" hidden="false" customHeight="false" outlineLevel="0" collapsed="false">
      <c r="A137" s="6"/>
      <c r="B137" s="6"/>
      <c r="C137" s="6"/>
      <c r="D137" s="19"/>
      <c r="E137" s="20"/>
      <c r="F137" s="19"/>
      <c r="G137" s="6"/>
      <c r="H137" s="6"/>
      <c r="I137" s="6"/>
      <c r="J137" s="19"/>
      <c r="K137" s="19"/>
      <c r="L137" s="21" t="str">
        <f aca="false">IF(OR(D137="",E137=""),"",D137*E137)</f>
        <v/>
      </c>
      <c r="M137" s="22" t="str">
        <f aca="false">IF(L137="","",IF(SUM($L$6:$L$205)=0,0,SUMIF($L$6:$L$205,"&gt;="&amp;L137)/SUM($L$6:$L$205)))</f>
        <v/>
      </c>
      <c r="N137" s="23" t="str">
        <f aca="false">IF(M137="","",IF(M137&lt;=Instructions!$C$19,"A",IF(M137&lt;=Instructions!$C$20,"B","C")))</f>
        <v/>
      </c>
      <c r="O137" s="24" t="str">
        <f aca="false">IF(OR(G137="",H137="",F137="",I137=""),"",ROUND((Instructions!$C$25*G137+Instructions!$C$26*H137+Instructions!$C$27*IF(F137&lt;=1,1,IF(F137&lt;=4,2,IF(F137&lt;=12,3,IF(F137&lt;=24,4,5))))+Instructions!$C$28*IF(I137="Yes",1,IF(I137="Partial",3,5)))/5*100,0))</f>
        <v/>
      </c>
      <c r="P137" s="23" t="str">
        <f aca="false">IF(O137="","",IF(OR(G137=5,O137&gt;=Instructions!$C$21),"V",IF(O137&gt;=Instructions!$C$22,"E","D")))</f>
        <v/>
      </c>
      <c r="Q137" s="24" t="str">
        <f aca="false">IF(J137="","",IF(J137&lt;=Instructions!$C$23,"F",IF(J137&lt;=Instructions!$C$24,"S","N")))</f>
        <v/>
      </c>
      <c r="R137" s="21" t="str">
        <f aca="false">IF(OR(K137="",E137=""),"",K137*E137)</f>
        <v/>
      </c>
      <c r="S137" s="7" t="str">
        <f aca="false">IF(OR(N137="",P137=""),"",INDEX(Instructions!$C$49:$E$51,MATCH(P137,Instructions!$B$49:$B$51,0),MATCH(N137,Instructions!$C$48:$E$48,0))&amp;IF(Q137="N"," | Non-moving: review for disposal",""))</f>
        <v/>
      </c>
    </row>
    <row r="138" customFormat="false" ht="15" hidden="false" customHeight="false" outlineLevel="0" collapsed="false">
      <c r="A138" s="6"/>
      <c r="B138" s="6"/>
      <c r="C138" s="6"/>
      <c r="D138" s="19"/>
      <c r="E138" s="20"/>
      <c r="F138" s="19"/>
      <c r="G138" s="6"/>
      <c r="H138" s="6"/>
      <c r="I138" s="6"/>
      <c r="J138" s="19"/>
      <c r="K138" s="19"/>
      <c r="L138" s="21" t="str">
        <f aca="false">IF(OR(D138="",E138=""),"",D138*E138)</f>
        <v/>
      </c>
      <c r="M138" s="22" t="str">
        <f aca="false">IF(L138="","",IF(SUM($L$6:$L$205)=0,0,SUMIF($L$6:$L$205,"&gt;="&amp;L138)/SUM($L$6:$L$205)))</f>
        <v/>
      </c>
      <c r="N138" s="23" t="str">
        <f aca="false">IF(M138="","",IF(M138&lt;=Instructions!$C$19,"A",IF(M138&lt;=Instructions!$C$20,"B","C")))</f>
        <v/>
      </c>
      <c r="O138" s="24" t="str">
        <f aca="false">IF(OR(G138="",H138="",F138="",I138=""),"",ROUND((Instructions!$C$25*G138+Instructions!$C$26*H138+Instructions!$C$27*IF(F138&lt;=1,1,IF(F138&lt;=4,2,IF(F138&lt;=12,3,IF(F138&lt;=24,4,5))))+Instructions!$C$28*IF(I138="Yes",1,IF(I138="Partial",3,5)))/5*100,0))</f>
        <v/>
      </c>
      <c r="P138" s="23" t="str">
        <f aca="false">IF(O138="","",IF(OR(G138=5,O138&gt;=Instructions!$C$21),"V",IF(O138&gt;=Instructions!$C$22,"E","D")))</f>
        <v/>
      </c>
      <c r="Q138" s="24" t="str">
        <f aca="false">IF(J138="","",IF(J138&lt;=Instructions!$C$23,"F",IF(J138&lt;=Instructions!$C$24,"S","N")))</f>
        <v/>
      </c>
      <c r="R138" s="21" t="str">
        <f aca="false">IF(OR(K138="",E138=""),"",K138*E138)</f>
        <v/>
      </c>
      <c r="S138" s="7" t="str">
        <f aca="false">IF(OR(N138="",P138=""),"",INDEX(Instructions!$C$49:$E$51,MATCH(P138,Instructions!$B$49:$B$51,0),MATCH(N138,Instructions!$C$48:$E$48,0))&amp;IF(Q138="N"," | Non-moving: review for disposal",""))</f>
        <v/>
      </c>
    </row>
    <row r="139" customFormat="false" ht="15" hidden="false" customHeight="false" outlineLevel="0" collapsed="false">
      <c r="A139" s="6"/>
      <c r="B139" s="6"/>
      <c r="C139" s="6"/>
      <c r="D139" s="19"/>
      <c r="E139" s="20"/>
      <c r="F139" s="19"/>
      <c r="G139" s="6"/>
      <c r="H139" s="6"/>
      <c r="I139" s="6"/>
      <c r="J139" s="19"/>
      <c r="K139" s="19"/>
      <c r="L139" s="21" t="str">
        <f aca="false">IF(OR(D139="",E139=""),"",D139*E139)</f>
        <v/>
      </c>
      <c r="M139" s="22" t="str">
        <f aca="false">IF(L139="","",IF(SUM($L$6:$L$205)=0,0,SUMIF($L$6:$L$205,"&gt;="&amp;L139)/SUM($L$6:$L$205)))</f>
        <v/>
      </c>
      <c r="N139" s="23" t="str">
        <f aca="false">IF(M139="","",IF(M139&lt;=Instructions!$C$19,"A",IF(M139&lt;=Instructions!$C$20,"B","C")))</f>
        <v/>
      </c>
      <c r="O139" s="24" t="str">
        <f aca="false">IF(OR(G139="",H139="",F139="",I139=""),"",ROUND((Instructions!$C$25*G139+Instructions!$C$26*H139+Instructions!$C$27*IF(F139&lt;=1,1,IF(F139&lt;=4,2,IF(F139&lt;=12,3,IF(F139&lt;=24,4,5))))+Instructions!$C$28*IF(I139="Yes",1,IF(I139="Partial",3,5)))/5*100,0))</f>
        <v/>
      </c>
      <c r="P139" s="23" t="str">
        <f aca="false">IF(O139="","",IF(OR(G139=5,O139&gt;=Instructions!$C$21),"V",IF(O139&gt;=Instructions!$C$22,"E","D")))</f>
        <v/>
      </c>
      <c r="Q139" s="24" t="str">
        <f aca="false">IF(J139="","",IF(J139&lt;=Instructions!$C$23,"F",IF(J139&lt;=Instructions!$C$24,"S","N")))</f>
        <v/>
      </c>
      <c r="R139" s="21" t="str">
        <f aca="false">IF(OR(K139="",E139=""),"",K139*E139)</f>
        <v/>
      </c>
      <c r="S139" s="7" t="str">
        <f aca="false">IF(OR(N139="",P139=""),"",INDEX(Instructions!$C$49:$E$51,MATCH(P139,Instructions!$B$49:$B$51,0),MATCH(N139,Instructions!$C$48:$E$48,0))&amp;IF(Q139="N"," | Non-moving: review for disposal",""))</f>
        <v/>
      </c>
    </row>
    <row r="140" customFormat="false" ht="15" hidden="false" customHeight="false" outlineLevel="0" collapsed="false">
      <c r="A140" s="6"/>
      <c r="B140" s="6"/>
      <c r="C140" s="6"/>
      <c r="D140" s="19"/>
      <c r="E140" s="20"/>
      <c r="F140" s="19"/>
      <c r="G140" s="6"/>
      <c r="H140" s="6"/>
      <c r="I140" s="6"/>
      <c r="J140" s="19"/>
      <c r="K140" s="19"/>
      <c r="L140" s="21" t="str">
        <f aca="false">IF(OR(D140="",E140=""),"",D140*E140)</f>
        <v/>
      </c>
      <c r="M140" s="22" t="str">
        <f aca="false">IF(L140="","",IF(SUM($L$6:$L$205)=0,0,SUMIF($L$6:$L$205,"&gt;="&amp;L140)/SUM($L$6:$L$205)))</f>
        <v/>
      </c>
      <c r="N140" s="23" t="str">
        <f aca="false">IF(M140="","",IF(M140&lt;=Instructions!$C$19,"A",IF(M140&lt;=Instructions!$C$20,"B","C")))</f>
        <v/>
      </c>
      <c r="O140" s="24" t="str">
        <f aca="false">IF(OR(G140="",H140="",F140="",I140=""),"",ROUND((Instructions!$C$25*G140+Instructions!$C$26*H140+Instructions!$C$27*IF(F140&lt;=1,1,IF(F140&lt;=4,2,IF(F140&lt;=12,3,IF(F140&lt;=24,4,5))))+Instructions!$C$28*IF(I140="Yes",1,IF(I140="Partial",3,5)))/5*100,0))</f>
        <v/>
      </c>
      <c r="P140" s="23" t="str">
        <f aca="false">IF(O140="","",IF(OR(G140=5,O140&gt;=Instructions!$C$21),"V",IF(O140&gt;=Instructions!$C$22,"E","D")))</f>
        <v/>
      </c>
      <c r="Q140" s="24" t="str">
        <f aca="false">IF(J140="","",IF(J140&lt;=Instructions!$C$23,"F",IF(J140&lt;=Instructions!$C$24,"S","N")))</f>
        <v/>
      </c>
      <c r="R140" s="21" t="str">
        <f aca="false">IF(OR(K140="",E140=""),"",K140*E140)</f>
        <v/>
      </c>
      <c r="S140" s="7" t="str">
        <f aca="false">IF(OR(N140="",P140=""),"",INDEX(Instructions!$C$49:$E$51,MATCH(P140,Instructions!$B$49:$B$51,0),MATCH(N140,Instructions!$C$48:$E$48,0))&amp;IF(Q140="N"," | Non-moving: review for disposal",""))</f>
        <v/>
      </c>
    </row>
    <row r="141" customFormat="false" ht="15" hidden="false" customHeight="false" outlineLevel="0" collapsed="false">
      <c r="A141" s="6"/>
      <c r="B141" s="6"/>
      <c r="C141" s="6"/>
      <c r="D141" s="19"/>
      <c r="E141" s="20"/>
      <c r="F141" s="19"/>
      <c r="G141" s="6"/>
      <c r="H141" s="6"/>
      <c r="I141" s="6"/>
      <c r="J141" s="19"/>
      <c r="K141" s="19"/>
      <c r="L141" s="21" t="str">
        <f aca="false">IF(OR(D141="",E141=""),"",D141*E141)</f>
        <v/>
      </c>
      <c r="M141" s="22" t="str">
        <f aca="false">IF(L141="","",IF(SUM($L$6:$L$205)=0,0,SUMIF($L$6:$L$205,"&gt;="&amp;L141)/SUM($L$6:$L$205)))</f>
        <v/>
      </c>
      <c r="N141" s="23" t="str">
        <f aca="false">IF(M141="","",IF(M141&lt;=Instructions!$C$19,"A",IF(M141&lt;=Instructions!$C$20,"B","C")))</f>
        <v/>
      </c>
      <c r="O141" s="24" t="str">
        <f aca="false">IF(OR(G141="",H141="",F141="",I141=""),"",ROUND((Instructions!$C$25*G141+Instructions!$C$26*H141+Instructions!$C$27*IF(F141&lt;=1,1,IF(F141&lt;=4,2,IF(F141&lt;=12,3,IF(F141&lt;=24,4,5))))+Instructions!$C$28*IF(I141="Yes",1,IF(I141="Partial",3,5)))/5*100,0))</f>
        <v/>
      </c>
      <c r="P141" s="23" t="str">
        <f aca="false">IF(O141="","",IF(OR(G141=5,O141&gt;=Instructions!$C$21),"V",IF(O141&gt;=Instructions!$C$22,"E","D")))</f>
        <v/>
      </c>
      <c r="Q141" s="24" t="str">
        <f aca="false">IF(J141="","",IF(J141&lt;=Instructions!$C$23,"F",IF(J141&lt;=Instructions!$C$24,"S","N")))</f>
        <v/>
      </c>
      <c r="R141" s="21" t="str">
        <f aca="false">IF(OR(K141="",E141=""),"",K141*E141)</f>
        <v/>
      </c>
      <c r="S141" s="7" t="str">
        <f aca="false">IF(OR(N141="",P141=""),"",INDEX(Instructions!$C$49:$E$51,MATCH(P141,Instructions!$B$49:$B$51,0),MATCH(N141,Instructions!$C$48:$E$48,0))&amp;IF(Q141="N"," | Non-moving: review for disposal",""))</f>
        <v/>
      </c>
    </row>
    <row r="142" customFormat="false" ht="15" hidden="false" customHeight="false" outlineLevel="0" collapsed="false">
      <c r="A142" s="6"/>
      <c r="B142" s="6"/>
      <c r="C142" s="6"/>
      <c r="D142" s="19"/>
      <c r="E142" s="20"/>
      <c r="F142" s="19"/>
      <c r="G142" s="6"/>
      <c r="H142" s="6"/>
      <c r="I142" s="6"/>
      <c r="J142" s="19"/>
      <c r="K142" s="19"/>
      <c r="L142" s="21" t="str">
        <f aca="false">IF(OR(D142="",E142=""),"",D142*E142)</f>
        <v/>
      </c>
      <c r="M142" s="22" t="str">
        <f aca="false">IF(L142="","",IF(SUM($L$6:$L$205)=0,0,SUMIF($L$6:$L$205,"&gt;="&amp;L142)/SUM($L$6:$L$205)))</f>
        <v/>
      </c>
      <c r="N142" s="23" t="str">
        <f aca="false">IF(M142="","",IF(M142&lt;=Instructions!$C$19,"A",IF(M142&lt;=Instructions!$C$20,"B","C")))</f>
        <v/>
      </c>
      <c r="O142" s="24" t="str">
        <f aca="false">IF(OR(G142="",H142="",F142="",I142=""),"",ROUND((Instructions!$C$25*G142+Instructions!$C$26*H142+Instructions!$C$27*IF(F142&lt;=1,1,IF(F142&lt;=4,2,IF(F142&lt;=12,3,IF(F142&lt;=24,4,5))))+Instructions!$C$28*IF(I142="Yes",1,IF(I142="Partial",3,5)))/5*100,0))</f>
        <v/>
      </c>
      <c r="P142" s="23" t="str">
        <f aca="false">IF(O142="","",IF(OR(G142=5,O142&gt;=Instructions!$C$21),"V",IF(O142&gt;=Instructions!$C$22,"E","D")))</f>
        <v/>
      </c>
      <c r="Q142" s="24" t="str">
        <f aca="false">IF(J142="","",IF(J142&lt;=Instructions!$C$23,"F",IF(J142&lt;=Instructions!$C$24,"S","N")))</f>
        <v/>
      </c>
      <c r="R142" s="21" t="str">
        <f aca="false">IF(OR(K142="",E142=""),"",K142*E142)</f>
        <v/>
      </c>
      <c r="S142" s="7" t="str">
        <f aca="false">IF(OR(N142="",P142=""),"",INDEX(Instructions!$C$49:$E$51,MATCH(P142,Instructions!$B$49:$B$51,0),MATCH(N142,Instructions!$C$48:$E$48,0))&amp;IF(Q142="N"," | Non-moving: review for disposal",""))</f>
        <v/>
      </c>
    </row>
    <row r="143" customFormat="false" ht="15" hidden="false" customHeight="false" outlineLevel="0" collapsed="false">
      <c r="A143" s="6"/>
      <c r="B143" s="6"/>
      <c r="C143" s="6"/>
      <c r="D143" s="19"/>
      <c r="E143" s="20"/>
      <c r="F143" s="19"/>
      <c r="G143" s="6"/>
      <c r="H143" s="6"/>
      <c r="I143" s="6"/>
      <c r="J143" s="19"/>
      <c r="K143" s="19"/>
      <c r="L143" s="21" t="str">
        <f aca="false">IF(OR(D143="",E143=""),"",D143*E143)</f>
        <v/>
      </c>
      <c r="M143" s="22" t="str">
        <f aca="false">IF(L143="","",IF(SUM($L$6:$L$205)=0,0,SUMIF($L$6:$L$205,"&gt;="&amp;L143)/SUM($L$6:$L$205)))</f>
        <v/>
      </c>
      <c r="N143" s="23" t="str">
        <f aca="false">IF(M143="","",IF(M143&lt;=Instructions!$C$19,"A",IF(M143&lt;=Instructions!$C$20,"B","C")))</f>
        <v/>
      </c>
      <c r="O143" s="24" t="str">
        <f aca="false">IF(OR(G143="",H143="",F143="",I143=""),"",ROUND((Instructions!$C$25*G143+Instructions!$C$26*H143+Instructions!$C$27*IF(F143&lt;=1,1,IF(F143&lt;=4,2,IF(F143&lt;=12,3,IF(F143&lt;=24,4,5))))+Instructions!$C$28*IF(I143="Yes",1,IF(I143="Partial",3,5)))/5*100,0))</f>
        <v/>
      </c>
      <c r="P143" s="23" t="str">
        <f aca="false">IF(O143="","",IF(OR(G143=5,O143&gt;=Instructions!$C$21),"V",IF(O143&gt;=Instructions!$C$22,"E","D")))</f>
        <v/>
      </c>
      <c r="Q143" s="24" t="str">
        <f aca="false">IF(J143="","",IF(J143&lt;=Instructions!$C$23,"F",IF(J143&lt;=Instructions!$C$24,"S","N")))</f>
        <v/>
      </c>
      <c r="R143" s="21" t="str">
        <f aca="false">IF(OR(K143="",E143=""),"",K143*E143)</f>
        <v/>
      </c>
      <c r="S143" s="7" t="str">
        <f aca="false">IF(OR(N143="",P143=""),"",INDEX(Instructions!$C$49:$E$51,MATCH(P143,Instructions!$B$49:$B$51,0),MATCH(N143,Instructions!$C$48:$E$48,0))&amp;IF(Q143="N"," | Non-moving: review for disposal",""))</f>
        <v/>
      </c>
    </row>
    <row r="144" customFormat="false" ht="15" hidden="false" customHeight="false" outlineLevel="0" collapsed="false">
      <c r="A144" s="6"/>
      <c r="B144" s="6"/>
      <c r="C144" s="6"/>
      <c r="D144" s="19"/>
      <c r="E144" s="20"/>
      <c r="F144" s="19"/>
      <c r="G144" s="6"/>
      <c r="H144" s="6"/>
      <c r="I144" s="6"/>
      <c r="J144" s="19"/>
      <c r="K144" s="19"/>
      <c r="L144" s="21" t="str">
        <f aca="false">IF(OR(D144="",E144=""),"",D144*E144)</f>
        <v/>
      </c>
      <c r="M144" s="22" t="str">
        <f aca="false">IF(L144="","",IF(SUM($L$6:$L$205)=0,0,SUMIF($L$6:$L$205,"&gt;="&amp;L144)/SUM($L$6:$L$205)))</f>
        <v/>
      </c>
      <c r="N144" s="23" t="str">
        <f aca="false">IF(M144="","",IF(M144&lt;=Instructions!$C$19,"A",IF(M144&lt;=Instructions!$C$20,"B","C")))</f>
        <v/>
      </c>
      <c r="O144" s="24" t="str">
        <f aca="false">IF(OR(G144="",H144="",F144="",I144=""),"",ROUND((Instructions!$C$25*G144+Instructions!$C$26*H144+Instructions!$C$27*IF(F144&lt;=1,1,IF(F144&lt;=4,2,IF(F144&lt;=12,3,IF(F144&lt;=24,4,5))))+Instructions!$C$28*IF(I144="Yes",1,IF(I144="Partial",3,5)))/5*100,0))</f>
        <v/>
      </c>
      <c r="P144" s="23" t="str">
        <f aca="false">IF(O144="","",IF(OR(G144=5,O144&gt;=Instructions!$C$21),"V",IF(O144&gt;=Instructions!$C$22,"E","D")))</f>
        <v/>
      </c>
      <c r="Q144" s="24" t="str">
        <f aca="false">IF(J144="","",IF(J144&lt;=Instructions!$C$23,"F",IF(J144&lt;=Instructions!$C$24,"S","N")))</f>
        <v/>
      </c>
      <c r="R144" s="21" t="str">
        <f aca="false">IF(OR(K144="",E144=""),"",K144*E144)</f>
        <v/>
      </c>
      <c r="S144" s="7" t="str">
        <f aca="false">IF(OR(N144="",P144=""),"",INDEX(Instructions!$C$49:$E$51,MATCH(P144,Instructions!$B$49:$B$51,0),MATCH(N144,Instructions!$C$48:$E$48,0))&amp;IF(Q144="N"," | Non-moving: review for disposal",""))</f>
        <v/>
      </c>
    </row>
    <row r="145" customFormat="false" ht="15" hidden="false" customHeight="false" outlineLevel="0" collapsed="false">
      <c r="A145" s="6"/>
      <c r="B145" s="6"/>
      <c r="C145" s="6"/>
      <c r="D145" s="19"/>
      <c r="E145" s="20"/>
      <c r="F145" s="19"/>
      <c r="G145" s="6"/>
      <c r="H145" s="6"/>
      <c r="I145" s="6"/>
      <c r="J145" s="19"/>
      <c r="K145" s="19"/>
      <c r="L145" s="21" t="str">
        <f aca="false">IF(OR(D145="",E145=""),"",D145*E145)</f>
        <v/>
      </c>
      <c r="M145" s="22" t="str">
        <f aca="false">IF(L145="","",IF(SUM($L$6:$L$205)=0,0,SUMIF($L$6:$L$205,"&gt;="&amp;L145)/SUM($L$6:$L$205)))</f>
        <v/>
      </c>
      <c r="N145" s="23" t="str">
        <f aca="false">IF(M145="","",IF(M145&lt;=Instructions!$C$19,"A",IF(M145&lt;=Instructions!$C$20,"B","C")))</f>
        <v/>
      </c>
      <c r="O145" s="24" t="str">
        <f aca="false">IF(OR(G145="",H145="",F145="",I145=""),"",ROUND((Instructions!$C$25*G145+Instructions!$C$26*H145+Instructions!$C$27*IF(F145&lt;=1,1,IF(F145&lt;=4,2,IF(F145&lt;=12,3,IF(F145&lt;=24,4,5))))+Instructions!$C$28*IF(I145="Yes",1,IF(I145="Partial",3,5)))/5*100,0))</f>
        <v/>
      </c>
      <c r="P145" s="23" t="str">
        <f aca="false">IF(O145="","",IF(OR(G145=5,O145&gt;=Instructions!$C$21),"V",IF(O145&gt;=Instructions!$C$22,"E","D")))</f>
        <v/>
      </c>
      <c r="Q145" s="24" t="str">
        <f aca="false">IF(J145="","",IF(J145&lt;=Instructions!$C$23,"F",IF(J145&lt;=Instructions!$C$24,"S","N")))</f>
        <v/>
      </c>
      <c r="R145" s="21" t="str">
        <f aca="false">IF(OR(K145="",E145=""),"",K145*E145)</f>
        <v/>
      </c>
      <c r="S145" s="7" t="str">
        <f aca="false">IF(OR(N145="",P145=""),"",INDEX(Instructions!$C$49:$E$51,MATCH(P145,Instructions!$B$49:$B$51,0),MATCH(N145,Instructions!$C$48:$E$48,0))&amp;IF(Q145="N"," | Non-moving: review for disposal",""))</f>
        <v/>
      </c>
    </row>
    <row r="146" customFormat="false" ht="15" hidden="false" customHeight="false" outlineLevel="0" collapsed="false">
      <c r="A146" s="6"/>
      <c r="B146" s="6"/>
      <c r="C146" s="6"/>
      <c r="D146" s="19"/>
      <c r="E146" s="20"/>
      <c r="F146" s="19"/>
      <c r="G146" s="6"/>
      <c r="H146" s="6"/>
      <c r="I146" s="6"/>
      <c r="J146" s="19"/>
      <c r="K146" s="19"/>
      <c r="L146" s="21" t="str">
        <f aca="false">IF(OR(D146="",E146=""),"",D146*E146)</f>
        <v/>
      </c>
      <c r="M146" s="22" t="str">
        <f aca="false">IF(L146="","",IF(SUM($L$6:$L$205)=0,0,SUMIF($L$6:$L$205,"&gt;="&amp;L146)/SUM($L$6:$L$205)))</f>
        <v/>
      </c>
      <c r="N146" s="23" t="str">
        <f aca="false">IF(M146="","",IF(M146&lt;=Instructions!$C$19,"A",IF(M146&lt;=Instructions!$C$20,"B","C")))</f>
        <v/>
      </c>
      <c r="O146" s="24" t="str">
        <f aca="false">IF(OR(G146="",H146="",F146="",I146=""),"",ROUND((Instructions!$C$25*G146+Instructions!$C$26*H146+Instructions!$C$27*IF(F146&lt;=1,1,IF(F146&lt;=4,2,IF(F146&lt;=12,3,IF(F146&lt;=24,4,5))))+Instructions!$C$28*IF(I146="Yes",1,IF(I146="Partial",3,5)))/5*100,0))</f>
        <v/>
      </c>
      <c r="P146" s="23" t="str">
        <f aca="false">IF(O146="","",IF(OR(G146=5,O146&gt;=Instructions!$C$21),"V",IF(O146&gt;=Instructions!$C$22,"E","D")))</f>
        <v/>
      </c>
      <c r="Q146" s="24" t="str">
        <f aca="false">IF(J146="","",IF(J146&lt;=Instructions!$C$23,"F",IF(J146&lt;=Instructions!$C$24,"S","N")))</f>
        <v/>
      </c>
      <c r="R146" s="21" t="str">
        <f aca="false">IF(OR(K146="",E146=""),"",K146*E146)</f>
        <v/>
      </c>
      <c r="S146" s="7" t="str">
        <f aca="false">IF(OR(N146="",P146=""),"",INDEX(Instructions!$C$49:$E$51,MATCH(P146,Instructions!$B$49:$B$51,0),MATCH(N146,Instructions!$C$48:$E$48,0))&amp;IF(Q146="N"," | Non-moving: review for disposal",""))</f>
        <v/>
      </c>
    </row>
    <row r="147" customFormat="false" ht="15" hidden="false" customHeight="false" outlineLevel="0" collapsed="false">
      <c r="A147" s="6"/>
      <c r="B147" s="6"/>
      <c r="C147" s="6"/>
      <c r="D147" s="19"/>
      <c r="E147" s="20"/>
      <c r="F147" s="19"/>
      <c r="G147" s="6"/>
      <c r="H147" s="6"/>
      <c r="I147" s="6"/>
      <c r="J147" s="19"/>
      <c r="K147" s="19"/>
      <c r="L147" s="21" t="str">
        <f aca="false">IF(OR(D147="",E147=""),"",D147*E147)</f>
        <v/>
      </c>
      <c r="M147" s="22" t="str">
        <f aca="false">IF(L147="","",IF(SUM($L$6:$L$205)=0,0,SUMIF($L$6:$L$205,"&gt;="&amp;L147)/SUM($L$6:$L$205)))</f>
        <v/>
      </c>
      <c r="N147" s="23" t="str">
        <f aca="false">IF(M147="","",IF(M147&lt;=Instructions!$C$19,"A",IF(M147&lt;=Instructions!$C$20,"B","C")))</f>
        <v/>
      </c>
      <c r="O147" s="24" t="str">
        <f aca="false">IF(OR(G147="",H147="",F147="",I147=""),"",ROUND((Instructions!$C$25*G147+Instructions!$C$26*H147+Instructions!$C$27*IF(F147&lt;=1,1,IF(F147&lt;=4,2,IF(F147&lt;=12,3,IF(F147&lt;=24,4,5))))+Instructions!$C$28*IF(I147="Yes",1,IF(I147="Partial",3,5)))/5*100,0))</f>
        <v/>
      </c>
      <c r="P147" s="23" t="str">
        <f aca="false">IF(O147="","",IF(OR(G147=5,O147&gt;=Instructions!$C$21),"V",IF(O147&gt;=Instructions!$C$22,"E","D")))</f>
        <v/>
      </c>
      <c r="Q147" s="24" t="str">
        <f aca="false">IF(J147="","",IF(J147&lt;=Instructions!$C$23,"F",IF(J147&lt;=Instructions!$C$24,"S","N")))</f>
        <v/>
      </c>
      <c r="R147" s="21" t="str">
        <f aca="false">IF(OR(K147="",E147=""),"",K147*E147)</f>
        <v/>
      </c>
      <c r="S147" s="7" t="str">
        <f aca="false">IF(OR(N147="",P147=""),"",INDEX(Instructions!$C$49:$E$51,MATCH(P147,Instructions!$B$49:$B$51,0),MATCH(N147,Instructions!$C$48:$E$48,0))&amp;IF(Q147="N"," | Non-moving: review for disposal",""))</f>
        <v/>
      </c>
    </row>
    <row r="148" customFormat="false" ht="15" hidden="false" customHeight="false" outlineLevel="0" collapsed="false">
      <c r="A148" s="6"/>
      <c r="B148" s="6"/>
      <c r="C148" s="6"/>
      <c r="D148" s="19"/>
      <c r="E148" s="20"/>
      <c r="F148" s="19"/>
      <c r="G148" s="6"/>
      <c r="H148" s="6"/>
      <c r="I148" s="6"/>
      <c r="J148" s="19"/>
      <c r="K148" s="19"/>
      <c r="L148" s="21" t="str">
        <f aca="false">IF(OR(D148="",E148=""),"",D148*E148)</f>
        <v/>
      </c>
      <c r="M148" s="22" t="str">
        <f aca="false">IF(L148="","",IF(SUM($L$6:$L$205)=0,0,SUMIF($L$6:$L$205,"&gt;="&amp;L148)/SUM($L$6:$L$205)))</f>
        <v/>
      </c>
      <c r="N148" s="23" t="str">
        <f aca="false">IF(M148="","",IF(M148&lt;=Instructions!$C$19,"A",IF(M148&lt;=Instructions!$C$20,"B","C")))</f>
        <v/>
      </c>
      <c r="O148" s="24" t="str">
        <f aca="false">IF(OR(G148="",H148="",F148="",I148=""),"",ROUND((Instructions!$C$25*G148+Instructions!$C$26*H148+Instructions!$C$27*IF(F148&lt;=1,1,IF(F148&lt;=4,2,IF(F148&lt;=12,3,IF(F148&lt;=24,4,5))))+Instructions!$C$28*IF(I148="Yes",1,IF(I148="Partial",3,5)))/5*100,0))</f>
        <v/>
      </c>
      <c r="P148" s="23" t="str">
        <f aca="false">IF(O148="","",IF(OR(G148=5,O148&gt;=Instructions!$C$21),"V",IF(O148&gt;=Instructions!$C$22,"E","D")))</f>
        <v/>
      </c>
      <c r="Q148" s="24" t="str">
        <f aca="false">IF(J148="","",IF(J148&lt;=Instructions!$C$23,"F",IF(J148&lt;=Instructions!$C$24,"S","N")))</f>
        <v/>
      </c>
      <c r="R148" s="21" t="str">
        <f aca="false">IF(OR(K148="",E148=""),"",K148*E148)</f>
        <v/>
      </c>
      <c r="S148" s="7" t="str">
        <f aca="false">IF(OR(N148="",P148=""),"",INDEX(Instructions!$C$49:$E$51,MATCH(P148,Instructions!$B$49:$B$51,0),MATCH(N148,Instructions!$C$48:$E$48,0))&amp;IF(Q148="N"," | Non-moving: review for disposal",""))</f>
        <v/>
      </c>
    </row>
    <row r="149" customFormat="false" ht="15" hidden="false" customHeight="false" outlineLevel="0" collapsed="false">
      <c r="A149" s="6"/>
      <c r="B149" s="6"/>
      <c r="C149" s="6"/>
      <c r="D149" s="19"/>
      <c r="E149" s="20"/>
      <c r="F149" s="19"/>
      <c r="G149" s="6"/>
      <c r="H149" s="6"/>
      <c r="I149" s="6"/>
      <c r="J149" s="19"/>
      <c r="K149" s="19"/>
      <c r="L149" s="21" t="str">
        <f aca="false">IF(OR(D149="",E149=""),"",D149*E149)</f>
        <v/>
      </c>
      <c r="M149" s="22" t="str">
        <f aca="false">IF(L149="","",IF(SUM($L$6:$L$205)=0,0,SUMIF($L$6:$L$205,"&gt;="&amp;L149)/SUM($L$6:$L$205)))</f>
        <v/>
      </c>
      <c r="N149" s="23" t="str">
        <f aca="false">IF(M149="","",IF(M149&lt;=Instructions!$C$19,"A",IF(M149&lt;=Instructions!$C$20,"B","C")))</f>
        <v/>
      </c>
      <c r="O149" s="24" t="str">
        <f aca="false">IF(OR(G149="",H149="",F149="",I149=""),"",ROUND((Instructions!$C$25*G149+Instructions!$C$26*H149+Instructions!$C$27*IF(F149&lt;=1,1,IF(F149&lt;=4,2,IF(F149&lt;=12,3,IF(F149&lt;=24,4,5))))+Instructions!$C$28*IF(I149="Yes",1,IF(I149="Partial",3,5)))/5*100,0))</f>
        <v/>
      </c>
      <c r="P149" s="23" t="str">
        <f aca="false">IF(O149="","",IF(OR(G149=5,O149&gt;=Instructions!$C$21),"V",IF(O149&gt;=Instructions!$C$22,"E","D")))</f>
        <v/>
      </c>
      <c r="Q149" s="24" t="str">
        <f aca="false">IF(J149="","",IF(J149&lt;=Instructions!$C$23,"F",IF(J149&lt;=Instructions!$C$24,"S","N")))</f>
        <v/>
      </c>
      <c r="R149" s="21" t="str">
        <f aca="false">IF(OR(K149="",E149=""),"",K149*E149)</f>
        <v/>
      </c>
      <c r="S149" s="7" t="str">
        <f aca="false">IF(OR(N149="",P149=""),"",INDEX(Instructions!$C$49:$E$51,MATCH(P149,Instructions!$B$49:$B$51,0),MATCH(N149,Instructions!$C$48:$E$48,0))&amp;IF(Q149="N"," | Non-moving: review for disposal",""))</f>
        <v/>
      </c>
    </row>
    <row r="150" customFormat="false" ht="15" hidden="false" customHeight="false" outlineLevel="0" collapsed="false">
      <c r="A150" s="6"/>
      <c r="B150" s="6"/>
      <c r="C150" s="6"/>
      <c r="D150" s="19"/>
      <c r="E150" s="20"/>
      <c r="F150" s="19"/>
      <c r="G150" s="6"/>
      <c r="H150" s="6"/>
      <c r="I150" s="6"/>
      <c r="J150" s="19"/>
      <c r="K150" s="19"/>
      <c r="L150" s="21" t="str">
        <f aca="false">IF(OR(D150="",E150=""),"",D150*E150)</f>
        <v/>
      </c>
      <c r="M150" s="22" t="str">
        <f aca="false">IF(L150="","",IF(SUM($L$6:$L$205)=0,0,SUMIF($L$6:$L$205,"&gt;="&amp;L150)/SUM($L$6:$L$205)))</f>
        <v/>
      </c>
      <c r="N150" s="23" t="str">
        <f aca="false">IF(M150="","",IF(M150&lt;=Instructions!$C$19,"A",IF(M150&lt;=Instructions!$C$20,"B","C")))</f>
        <v/>
      </c>
      <c r="O150" s="24" t="str">
        <f aca="false">IF(OR(G150="",H150="",F150="",I150=""),"",ROUND((Instructions!$C$25*G150+Instructions!$C$26*H150+Instructions!$C$27*IF(F150&lt;=1,1,IF(F150&lt;=4,2,IF(F150&lt;=12,3,IF(F150&lt;=24,4,5))))+Instructions!$C$28*IF(I150="Yes",1,IF(I150="Partial",3,5)))/5*100,0))</f>
        <v/>
      </c>
      <c r="P150" s="23" t="str">
        <f aca="false">IF(O150="","",IF(OR(G150=5,O150&gt;=Instructions!$C$21),"V",IF(O150&gt;=Instructions!$C$22,"E","D")))</f>
        <v/>
      </c>
      <c r="Q150" s="24" t="str">
        <f aca="false">IF(J150="","",IF(J150&lt;=Instructions!$C$23,"F",IF(J150&lt;=Instructions!$C$24,"S","N")))</f>
        <v/>
      </c>
      <c r="R150" s="21" t="str">
        <f aca="false">IF(OR(K150="",E150=""),"",K150*E150)</f>
        <v/>
      </c>
      <c r="S150" s="7" t="str">
        <f aca="false">IF(OR(N150="",P150=""),"",INDEX(Instructions!$C$49:$E$51,MATCH(P150,Instructions!$B$49:$B$51,0),MATCH(N150,Instructions!$C$48:$E$48,0))&amp;IF(Q150="N"," | Non-moving: review for disposal",""))</f>
        <v/>
      </c>
    </row>
    <row r="151" customFormat="false" ht="15" hidden="false" customHeight="false" outlineLevel="0" collapsed="false">
      <c r="A151" s="6"/>
      <c r="B151" s="6"/>
      <c r="C151" s="6"/>
      <c r="D151" s="19"/>
      <c r="E151" s="20"/>
      <c r="F151" s="19"/>
      <c r="G151" s="6"/>
      <c r="H151" s="6"/>
      <c r="I151" s="6"/>
      <c r="J151" s="19"/>
      <c r="K151" s="19"/>
      <c r="L151" s="21" t="str">
        <f aca="false">IF(OR(D151="",E151=""),"",D151*E151)</f>
        <v/>
      </c>
      <c r="M151" s="22" t="str">
        <f aca="false">IF(L151="","",IF(SUM($L$6:$L$205)=0,0,SUMIF($L$6:$L$205,"&gt;="&amp;L151)/SUM($L$6:$L$205)))</f>
        <v/>
      </c>
      <c r="N151" s="23" t="str">
        <f aca="false">IF(M151="","",IF(M151&lt;=Instructions!$C$19,"A",IF(M151&lt;=Instructions!$C$20,"B","C")))</f>
        <v/>
      </c>
      <c r="O151" s="24" t="str">
        <f aca="false">IF(OR(G151="",H151="",F151="",I151=""),"",ROUND((Instructions!$C$25*G151+Instructions!$C$26*H151+Instructions!$C$27*IF(F151&lt;=1,1,IF(F151&lt;=4,2,IF(F151&lt;=12,3,IF(F151&lt;=24,4,5))))+Instructions!$C$28*IF(I151="Yes",1,IF(I151="Partial",3,5)))/5*100,0))</f>
        <v/>
      </c>
      <c r="P151" s="23" t="str">
        <f aca="false">IF(O151="","",IF(OR(G151=5,O151&gt;=Instructions!$C$21),"V",IF(O151&gt;=Instructions!$C$22,"E","D")))</f>
        <v/>
      </c>
      <c r="Q151" s="24" t="str">
        <f aca="false">IF(J151="","",IF(J151&lt;=Instructions!$C$23,"F",IF(J151&lt;=Instructions!$C$24,"S","N")))</f>
        <v/>
      </c>
      <c r="R151" s="21" t="str">
        <f aca="false">IF(OR(K151="",E151=""),"",K151*E151)</f>
        <v/>
      </c>
      <c r="S151" s="7" t="str">
        <f aca="false">IF(OR(N151="",P151=""),"",INDEX(Instructions!$C$49:$E$51,MATCH(P151,Instructions!$B$49:$B$51,0),MATCH(N151,Instructions!$C$48:$E$48,0))&amp;IF(Q151="N"," | Non-moving: review for disposal",""))</f>
        <v/>
      </c>
    </row>
    <row r="152" customFormat="false" ht="15" hidden="false" customHeight="false" outlineLevel="0" collapsed="false">
      <c r="A152" s="6"/>
      <c r="B152" s="6"/>
      <c r="C152" s="6"/>
      <c r="D152" s="19"/>
      <c r="E152" s="20"/>
      <c r="F152" s="19"/>
      <c r="G152" s="6"/>
      <c r="H152" s="6"/>
      <c r="I152" s="6"/>
      <c r="J152" s="19"/>
      <c r="K152" s="19"/>
      <c r="L152" s="21" t="str">
        <f aca="false">IF(OR(D152="",E152=""),"",D152*E152)</f>
        <v/>
      </c>
      <c r="M152" s="22" t="str">
        <f aca="false">IF(L152="","",IF(SUM($L$6:$L$205)=0,0,SUMIF($L$6:$L$205,"&gt;="&amp;L152)/SUM($L$6:$L$205)))</f>
        <v/>
      </c>
      <c r="N152" s="23" t="str">
        <f aca="false">IF(M152="","",IF(M152&lt;=Instructions!$C$19,"A",IF(M152&lt;=Instructions!$C$20,"B","C")))</f>
        <v/>
      </c>
      <c r="O152" s="24" t="str">
        <f aca="false">IF(OR(G152="",H152="",F152="",I152=""),"",ROUND((Instructions!$C$25*G152+Instructions!$C$26*H152+Instructions!$C$27*IF(F152&lt;=1,1,IF(F152&lt;=4,2,IF(F152&lt;=12,3,IF(F152&lt;=24,4,5))))+Instructions!$C$28*IF(I152="Yes",1,IF(I152="Partial",3,5)))/5*100,0))</f>
        <v/>
      </c>
      <c r="P152" s="23" t="str">
        <f aca="false">IF(O152="","",IF(OR(G152=5,O152&gt;=Instructions!$C$21),"V",IF(O152&gt;=Instructions!$C$22,"E","D")))</f>
        <v/>
      </c>
      <c r="Q152" s="24" t="str">
        <f aca="false">IF(J152="","",IF(J152&lt;=Instructions!$C$23,"F",IF(J152&lt;=Instructions!$C$24,"S","N")))</f>
        <v/>
      </c>
      <c r="R152" s="21" t="str">
        <f aca="false">IF(OR(K152="",E152=""),"",K152*E152)</f>
        <v/>
      </c>
      <c r="S152" s="7" t="str">
        <f aca="false">IF(OR(N152="",P152=""),"",INDEX(Instructions!$C$49:$E$51,MATCH(P152,Instructions!$B$49:$B$51,0),MATCH(N152,Instructions!$C$48:$E$48,0))&amp;IF(Q152="N"," | Non-moving: review for disposal",""))</f>
        <v/>
      </c>
    </row>
    <row r="153" customFormat="false" ht="15" hidden="false" customHeight="false" outlineLevel="0" collapsed="false">
      <c r="A153" s="6"/>
      <c r="B153" s="6"/>
      <c r="C153" s="6"/>
      <c r="D153" s="19"/>
      <c r="E153" s="20"/>
      <c r="F153" s="19"/>
      <c r="G153" s="6"/>
      <c r="H153" s="6"/>
      <c r="I153" s="6"/>
      <c r="J153" s="19"/>
      <c r="K153" s="19"/>
      <c r="L153" s="21" t="str">
        <f aca="false">IF(OR(D153="",E153=""),"",D153*E153)</f>
        <v/>
      </c>
      <c r="M153" s="22" t="str">
        <f aca="false">IF(L153="","",IF(SUM($L$6:$L$205)=0,0,SUMIF($L$6:$L$205,"&gt;="&amp;L153)/SUM($L$6:$L$205)))</f>
        <v/>
      </c>
      <c r="N153" s="23" t="str">
        <f aca="false">IF(M153="","",IF(M153&lt;=Instructions!$C$19,"A",IF(M153&lt;=Instructions!$C$20,"B","C")))</f>
        <v/>
      </c>
      <c r="O153" s="24" t="str">
        <f aca="false">IF(OR(G153="",H153="",F153="",I153=""),"",ROUND((Instructions!$C$25*G153+Instructions!$C$26*H153+Instructions!$C$27*IF(F153&lt;=1,1,IF(F153&lt;=4,2,IF(F153&lt;=12,3,IF(F153&lt;=24,4,5))))+Instructions!$C$28*IF(I153="Yes",1,IF(I153="Partial",3,5)))/5*100,0))</f>
        <v/>
      </c>
      <c r="P153" s="23" t="str">
        <f aca="false">IF(O153="","",IF(OR(G153=5,O153&gt;=Instructions!$C$21),"V",IF(O153&gt;=Instructions!$C$22,"E","D")))</f>
        <v/>
      </c>
      <c r="Q153" s="24" t="str">
        <f aca="false">IF(J153="","",IF(J153&lt;=Instructions!$C$23,"F",IF(J153&lt;=Instructions!$C$24,"S","N")))</f>
        <v/>
      </c>
      <c r="R153" s="21" t="str">
        <f aca="false">IF(OR(K153="",E153=""),"",K153*E153)</f>
        <v/>
      </c>
      <c r="S153" s="7" t="str">
        <f aca="false">IF(OR(N153="",P153=""),"",INDEX(Instructions!$C$49:$E$51,MATCH(P153,Instructions!$B$49:$B$51,0),MATCH(N153,Instructions!$C$48:$E$48,0))&amp;IF(Q153="N"," | Non-moving: review for disposal",""))</f>
        <v/>
      </c>
    </row>
    <row r="154" customFormat="false" ht="15" hidden="false" customHeight="false" outlineLevel="0" collapsed="false">
      <c r="A154" s="6"/>
      <c r="B154" s="6"/>
      <c r="C154" s="6"/>
      <c r="D154" s="19"/>
      <c r="E154" s="20"/>
      <c r="F154" s="19"/>
      <c r="G154" s="6"/>
      <c r="H154" s="6"/>
      <c r="I154" s="6"/>
      <c r="J154" s="19"/>
      <c r="K154" s="19"/>
      <c r="L154" s="21" t="str">
        <f aca="false">IF(OR(D154="",E154=""),"",D154*E154)</f>
        <v/>
      </c>
      <c r="M154" s="22" t="str">
        <f aca="false">IF(L154="","",IF(SUM($L$6:$L$205)=0,0,SUMIF($L$6:$L$205,"&gt;="&amp;L154)/SUM($L$6:$L$205)))</f>
        <v/>
      </c>
      <c r="N154" s="23" t="str">
        <f aca="false">IF(M154="","",IF(M154&lt;=Instructions!$C$19,"A",IF(M154&lt;=Instructions!$C$20,"B","C")))</f>
        <v/>
      </c>
      <c r="O154" s="24" t="str">
        <f aca="false">IF(OR(G154="",H154="",F154="",I154=""),"",ROUND((Instructions!$C$25*G154+Instructions!$C$26*H154+Instructions!$C$27*IF(F154&lt;=1,1,IF(F154&lt;=4,2,IF(F154&lt;=12,3,IF(F154&lt;=24,4,5))))+Instructions!$C$28*IF(I154="Yes",1,IF(I154="Partial",3,5)))/5*100,0))</f>
        <v/>
      </c>
      <c r="P154" s="23" t="str">
        <f aca="false">IF(O154="","",IF(OR(G154=5,O154&gt;=Instructions!$C$21),"V",IF(O154&gt;=Instructions!$C$22,"E","D")))</f>
        <v/>
      </c>
      <c r="Q154" s="24" t="str">
        <f aca="false">IF(J154="","",IF(J154&lt;=Instructions!$C$23,"F",IF(J154&lt;=Instructions!$C$24,"S","N")))</f>
        <v/>
      </c>
      <c r="R154" s="21" t="str">
        <f aca="false">IF(OR(K154="",E154=""),"",K154*E154)</f>
        <v/>
      </c>
      <c r="S154" s="7" t="str">
        <f aca="false">IF(OR(N154="",P154=""),"",INDEX(Instructions!$C$49:$E$51,MATCH(P154,Instructions!$B$49:$B$51,0),MATCH(N154,Instructions!$C$48:$E$48,0))&amp;IF(Q154="N"," | Non-moving: review for disposal",""))</f>
        <v/>
      </c>
    </row>
    <row r="155" customFormat="false" ht="15" hidden="false" customHeight="false" outlineLevel="0" collapsed="false">
      <c r="A155" s="6"/>
      <c r="B155" s="6"/>
      <c r="C155" s="6"/>
      <c r="D155" s="19"/>
      <c r="E155" s="20"/>
      <c r="F155" s="19"/>
      <c r="G155" s="6"/>
      <c r="H155" s="6"/>
      <c r="I155" s="6"/>
      <c r="J155" s="19"/>
      <c r="K155" s="19"/>
      <c r="L155" s="21" t="str">
        <f aca="false">IF(OR(D155="",E155=""),"",D155*E155)</f>
        <v/>
      </c>
      <c r="M155" s="22" t="str">
        <f aca="false">IF(L155="","",IF(SUM($L$6:$L$205)=0,0,SUMIF($L$6:$L$205,"&gt;="&amp;L155)/SUM($L$6:$L$205)))</f>
        <v/>
      </c>
      <c r="N155" s="23" t="str">
        <f aca="false">IF(M155="","",IF(M155&lt;=Instructions!$C$19,"A",IF(M155&lt;=Instructions!$C$20,"B","C")))</f>
        <v/>
      </c>
      <c r="O155" s="24" t="str">
        <f aca="false">IF(OR(G155="",H155="",F155="",I155=""),"",ROUND((Instructions!$C$25*G155+Instructions!$C$26*H155+Instructions!$C$27*IF(F155&lt;=1,1,IF(F155&lt;=4,2,IF(F155&lt;=12,3,IF(F155&lt;=24,4,5))))+Instructions!$C$28*IF(I155="Yes",1,IF(I155="Partial",3,5)))/5*100,0))</f>
        <v/>
      </c>
      <c r="P155" s="23" t="str">
        <f aca="false">IF(O155="","",IF(OR(G155=5,O155&gt;=Instructions!$C$21),"V",IF(O155&gt;=Instructions!$C$22,"E","D")))</f>
        <v/>
      </c>
      <c r="Q155" s="24" t="str">
        <f aca="false">IF(J155="","",IF(J155&lt;=Instructions!$C$23,"F",IF(J155&lt;=Instructions!$C$24,"S","N")))</f>
        <v/>
      </c>
      <c r="R155" s="21" t="str">
        <f aca="false">IF(OR(K155="",E155=""),"",K155*E155)</f>
        <v/>
      </c>
      <c r="S155" s="7" t="str">
        <f aca="false">IF(OR(N155="",P155=""),"",INDEX(Instructions!$C$49:$E$51,MATCH(P155,Instructions!$B$49:$B$51,0),MATCH(N155,Instructions!$C$48:$E$48,0))&amp;IF(Q155="N"," | Non-moving: review for disposal",""))</f>
        <v/>
      </c>
    </row>
    <row r="156" customFormat="false" ht="15" hidden="false" customHeight="false" outlineLevel="0" collapsed="false">
      <c r="A156" s="6"/>
      <c r="B156" s="6"/>
      <c r="C156" s="6"/>
      <c r="D156" s="19"/>
      <c r="E156" s="20"/>
      <c r="F156" s="19"/>
      <c r="G156" s="6"/>
      <c r="H156" s="6"/>
      <c r="I156" s="6"/>
      <c r="J156" s="19"/>
      <c r="K156" s="19"/>
      <c r="L156" s="21" t="str">
        <f aca="false">IF(OR(D156="",E156=""),"",D156*E156)</f>
        <v/>
      </c>
      <c r="M156" s="22" t="str">
        <f aca="false">IF(L156="","",IF(SUM($L$6:$L$205)=0,0,SUMIF($L$6:$L$205,"&gt;="&amp;L156)/SUM($L$6:$L$205)))</f>
        <v/>
      </c>
      <c r="N156" s="23" t="str">
        <f aca="false">IF(M156="","",IF(M156&lt;=Instructions!$C$19,"A",IF(M156&lt;=Instructions!$C$20,"B","C")))</f>
        <v/>
      </c>
      <c r="O156" s="24" t="str">
        <f aca="false">IF(OR(G156="",H156="",F156="",I156=""),"",ROUND((Instructions!$C$25*G156+Instructions!$C$26*H156+Instructions!$C$27*IF(F156&lt;=1,1,IF(F156&lt;=4,2,IF(F156&lt;=12,3,IF(F156&lt;=24,4,5))))+Instructions!$C$28*IF(I156="Yes",1,IF(I156="Partial",3,5)))/5*100,0))</f>
        <v/>
      </c>
      <c r="P156" s="23" t="str">
        <f aca="false">IF(O156="","",IF(OR(G156=5,O156&gt;=Instructions!$C$21),"V",IF(O156&gt;=Instructions!$C$22,"E","D")))</f>
        <v/>
      </c>
      <c r="Q156" s="24" t="str">
        <f aca="false">IF(J156="","",IF(J156&lt;=Instructions!$C$23,"F",IF(J156&lt;=Instructions!$C$24,"S","N")))</f>
        <v/>
      </c>
      <c r="R156" s="21" t="str">
        <f aca="false">IF(OR(K156="",E156=""),"",K156*E156)</f>
        <v/>
      </c>
      <c r="S156" s="7" t="str">
        <f aca="false">IF(OR(N156="",P156=""),"",INDEX(Instructions!$C$49:$E$51,MATCH(P156,Instructions!$B$49:$B$51,0),MATCH(N156,Instructions!$C$48:$E$48,0))&amp;IF(Q156="N"," | Non-moving: review for disposal",""))</f>
        <v/>
      </c>
    </row>
    <row r="157" customFormat="false" ht="15" hidden="false" customHeight="false" outlineLevel="0" collapsed="false">
      <c r="A157" s="6"/>
      <c r="B157" s="6"/>
      <c r="C157" s="6"/>
      <c r="D157" s="19"/>
      <c r="E157" s="20"/>
      <c r="F157" s="19"/>
      <c r="G157" s="6"/>
      <c r="H157" s="6"/>
      <c r="I157" s="6"/>
      <c r="J157" s="19"/>
      <c r="K157" s="19"/>
      <c r="L157" s="21" t="str">
        <f aca="false">IF(OR(D157="",E157=""),"",D157*E157)</f>
        <v/>
      </c>
      <c r="M157" s="22" t="str">
        <f aca="false">IF(L157="","",IF(SUM($L$6:$L$205)=0,0,SUMIF($L$6:$L$205,"&gt;="&amp;L157)/SUM($L$6:$L$205)))</f>
        <v/>
      </c>
      <c r="N157" s="23" t="str">
        <f aca="false">IF(M157="","",IF(M157&lt;=Instructions!$C$19,"A",IF(M157&lt;=Instructions!$C$20,"B","C")))</f>
        <v/>
      </c>
      <c r="O157" s="24" t="str">
        <f aca="false">IF(OR(G157="",H157="",F157="",I157=""),"",ROUND((Instructions!$C$25*G157+Instructions!$C$26*H157+Instructions!$C$27*IF(F157&lt;=1,1,IF(F157&lt;=4,2,IF(F157&lt;=12,3,IF(F157&lt;=24,4,5))))+Instructions!$C$28*IF(I157="Yes",1,IF(I157="Partial",3,5)))/5*100,0))</f>
        <v/>
      </c>
      <c r="P157" s="23" t="str">
        <f aca="false">IF(O157="","",IF(OR(G157=5,O157&gt;=Instructions!$C$21),"V",IF(O157&gt;=Instructions!$C$22,"E","D")))</f>
        <v/>
      </c>
      <c r="Q157" s="24" t="str">
        <f aca="false">IF(J157="","",IF(J157&lt;=Instructions!$C$23,"F",IF(J157&lt;=Instructions!$C$24,"S","N")))</f>
        <v/>
      </c>
      <c r="R157" s="21" t="str">
        <f aca="false">IF(OR(K157="",E157=""),"",K157*E157)</f>
        <v/>
      </c>
      <c r="S157" s="7" t="str">
        <f aca="false">IF(OR(N157="",P157=""),"",INDEX(Instructions!$C$49:$E$51,MATCH(P157,Instructions!$B$49:$B$51,0),MATCH(N157,Instructions!$C$48:$E$48,0))&amp;IF(Q157="N"," | Non-moving: review for disposal",""))</f>
        <v/>
      </c>
    </row>
    <row r="158" customFormat="false" ht="15" hidden="false" customHeight="false" outlineLevel="0" collapsed="false">
      <c r="A158" s="6"/>
      <c r="B158" s="6"/>
      <c r="C158" s="6"/>
      <c r="D158" s="19"/>
      <c r="E158" s="20"/>
      <c r="F158" s="19"/>
      <c r="G158" s="6"/>
      <c r="H158" s="6"/>
      <c r="I158" s="6"/>
      <c r="J158" s="19"/>
      <c r="K158" s="19"/>
      <c r="L158" s="21" t="str">
        <f aca="false">IF(OR(D158="",E158=""),"",D158*E158)</f>
        <v/>
      </c>
      <c r="M158" s="22" t="str">
        <f aca="false">IF(L158="","",IF(SUM($L$6:$L$205)=0,0,SUMIF($L$6:$L$205,"&gt;="&amp;L158)/SUM($L$6:$L$205)))</f>
        <v/>
      </c>
      <c r="N158" s="23" t="str">
        <f aca="false">IF(M158="","",IF(M158&lt;=Instructions!$C$19,"A",IF(M158&lt;=Instructions!$C$20,"B","C")))</f>
        <v/>
      </c>
      <c r="O158" s="24" t="str">
        <f aca="false">IF(OR(G158="",H158="",F158="",I158=""),"",ROUND((Instructions!$C$25*G158+Instructions!$C$26*H158+Instructions!$C$27*IF(F158&lt;=1,1,IF(F158&lt;=4,2,IF(F158&lt;=12,3,IF(F158&lt;=24,4,5))))+Instructions!$C$28*IF(I158="Yes",1,IF(I158="Partial",3,5)))/5*100,0))</f>
        <v/>
      </c>
      <c r="P158" s="23" t="str">
        <f aca="false">IF(O158="","",IF(OR(G158=5,O158&gt;=Instructions!$C$21),"V",IF(O158&gt;=Instructions!$C$22,"E","D")))</f>
        <v/>
      </c>
      <c r="Q158" s="24" t="str">
        <f aca="false">IF(J158="","",IF(J158&lt;=Instructions!$C$23,"F",IF(J158&lt;=Instructions!$C$24,"S","N")))</f>
        <v/>
      </c>
      <c r="R158" s="21" t="str">
        <f aca="false">IF(OR(K158="",E158=""),"",K158*E158)</f>
        <v/>
      </c>
      <c r="S158" s="7" t="str">
        <f aca="false">IF(OR(N158="",P158=""),"",INDEX(Instructions!$C$49:$E$51,MATCH(P158,Instructions!$B$49:$B$51,0),MATCH(N158,Instructions!$C$48:$E$48,0))&amp;IF(Q158="N"," | Non-moving: review for disposal",""))</f>
        <v/>
      </c>
    </row>
    <row r="159" customFormat="false" ht="15" hidden="false" customHeight="false" outlineLevel="0" collapsed="false">
      <c r="A159" s="6"/>
      <c r="B159" s="6"/>
      <c r="C159" s="6"/>
      <c r="D159" s="19"/>
      <c r="E159" s="20"/>
      <c r="F159" s="19"/>
      <c r="G159" s="6"/>
      <c r="H159" s="6"/>
      <c r="I159" s="6"/>
      <c r="J159" s="19"/>
      <c r="K159" s="19"/>
      <c r="L159" s="21" t="str">
        <f aca="false">IF(OR(D159="",E159=""),"",D159*E159)</f>
        <v/>
      </c>
      <c r="M159" s="22" t="str">
        <f aca="false">IF(L159="","",IF(SUM($L$6:$L$205)=0,0,SUMIF($L$6:$L$205,"&gt;="&amp;L159)/SUM($L$6:$L$205)))</f>
        <v/>
      </c>
      <c r="N159" s="23" t="str">
        <f aca="false">IF(M159="","",IF(M159&lt;=Instructions!$C$19,"A",IF(M159&lt;=Instructions!$C$20,"B","C")))</f>
        <v/>
      </c>
      <c r="O159" s="24" t="str">
        <f aca="false">IF(OR(G159="",H159="",F159="",I159=""),"",ROUND((Instructions!$C$25*G159+Instructions!$C$26*H159+Instructions!$C$27*IF(F159&lt;=1,1,IF(F159&lt;=4,2,IF(F159&lt;=12,3,IF(F159&lt;=24,4,5))))+Instructions!$C$28*IF(I159="Yes",1,IF(I159="Partial",3,5)))/5*100,0))</f>
        <v/>
      </c>
      <c r="P159" s="23" t="str">
        <f aca="false">IF(O159="","",IF(OR(G159=5,O159&gt;=Instructions!$C$21),"V",IF(O159&gt;=Instructions!$C$22,"E","D")))</f>
        <v/>
      </c>
      <c r="Q159" s="24" t="str">
        <f aca="false">IF(J159="","",IF(J159&lt;=Instructions!$C$23,"F",IF(J159&lt;=Instructions!$C$24,"S","N")))</f>
        <v/>
      </c>
      <c r="R159" s="21" t="str">
        <f aca="false">IF(OR(K159="",E159=""),"",K159*E159)</f>
        <v/>
      </c>
      <c r="S159" s="7" t="str">
        <f aca="false">IF(OR(N159="",P159=""),"",INDEX(Instructions!$C$49:$E$51,MATCH(P159,Instructions!$B$49:$B$51,0),MATCH(N159,Instructions!$C$48:$E$48,0))&amp;IF(Q159="N"," | Non-moving: review for disposal",""))</f>
        <v/>
      </c>
    </row>
    <row r="160" customFormat="false" ht="15" hidden="false" customHeight="false" outlineLevel="0" collapsed="false">
      <c r="A160" s="6"/>
      <c r="B160" s="6"/>
      <c r="C160" s="6"/>
      <c r="D160" s="19"/>
      <c r="E160" s="20"/>
      <c r="F160" s="19"/>
      <c r="G160" s="6"/>
      <c r="H160" s="6"/>
      <c r="I160" s="6"/>
      <c r="J160" s="19"/>
      <c r="K160" s="19"/>
      <c r="L160" s="21" t="str">
        <f aca="false">IF(OR(D160="",E160=""),"",D160*E160)</f>
        <v/>
      </c>
      <c r="M160" s="22" t="str">
        <f aca="false">IF(L160="","",IF(SUM($L$6:$L$205)=0,0,SUMIF($L$6:$L$205,"&gt;="&amp;L160)/SUM($L$6:$L$205)))</f>
        <v/>
      </c>
      <c r="N160" s="23" t="str">
        <f aca="false">IF(M160="","",IF(M160&lt;=Instructions!$C$19,"A",IF(M160&lt;=Instructions!$C$20,"B","C")))</f>
        <v/>
      </c>
      <c r="O160" s="24" t="str">
        <f aca="false">IF(OR(G160="",H160="",F160="",I160=""),"",ROUND((Instructions!$C$25*G160+Instructions!$C$26*H160+Instructions!$C$27*IF(F160&lt;=1,1,IF(F160&lt;=4,2,IF(F160&lt;=12,3,IF(F160&lt;=24,4,5))))+Instructions!$C$28*IF(I160="Yes",1,IF(I160="Partial",3,5)))/5*100,0))</f>
        <v/>
      </c>
      <c r="P160" s="23" t="str">
        <f aca="false">IF(O160="","",IF(OR(G160=5,O160&gt;=Instructions!$C$21),"V",IF(O160&gt;=Instructions!$C$22,"E","D")))</f>
        <v/>
      </c>
      <c r="Q160" s="24" t="str">
        <f aca="false">IF(J160="","",IF(J160&lt;=Instructions!$C$23,"F",IF(J160&lt;=Instructions!$C$24,"S","N")))</f>
        <v/>
      </c>
      <c r="R160" s="21" t="str">
        <f aca="false">IF(OR(K160="",E160=""),"",K160*E160)</f>
        <v/>
      </c>
      <c r="S160" s="7" t="str">
        <f aca="false">IF(OR(N160="",P160=""),"",INDEX(Instructions!$C$49:$E$51,MATCH(P160,Instructions!$B$49:$B$51,0),MATCH(N160,Instructions!$C$48:$E$48,0))&amp;IF(Q160="N"," | Non-moving: review for disposal",""))</f>
        <v/>
      </c>
    </row>
    <row r="161" customFormat="false" ht="15" hidden="false" customHeight="false" outlineLevel="0" collapsed="false">
      <c r="A161" s="6"/>
      <c r="B161" s="6"/>
      <c r="C161" s="6"/>
      <c r="D161" s="19"/>
      <c r="E161" s="20"/>
      <c r="F161" s="19"/>
      <c r="G161" s="6"/>
      <c r="H161" s="6"/>
      <c r="I161" s="6"/>
      <c r="J161" s="19"/>
      <c r="K161" s="19"/>
      <c r="L161" s="21" t="str">
        <f aca="false">IF(OR(D161="",E161=""),"",D161*E161)</f>
        <v/>
      </c>
      <c r="M161" s="22" t="str">
        <f aca="false">IF(L161="","",IF(SUM($L$6:$L$205)=0,0,SUMIF($L$6:$L$205,"&gt;="&amp;L161)/SUM($L$6:$L$205)))</f>
        <v/>
      </c>
      <c r="N161" s="23" t="str">
        <f aca="false">IF(M161="","",IF(M161&lt;=Instructions!$C$19,"A",IF(M161&lt;=Instructions!$C$20,"B","C")))</f>
        <v/>
      </c>
      <c r="O161" s="24" t="str">
        <f aca="false">IF(OR(G161="",H161="",F161="",I161=""),"",ROUND((Instructions!$C$25*G161+Instructions!$C$26*H161+Instructions!$C$27*IF(F161&lt;=1,1,IF(F161&lt;=4,2,IF(F161&lt;=12,3,IF(F161&lt;=24,4,5))))+Instructions!$C$28*IF(I161="Yes",1,IF(I161="Partial",3,5)))/5*100,0))</f>
        <v/>
      </c>
      <c r="P161" s="23" t="str">
        <f aca="false">IF(O161="","",IF(OR(G161=5,O161&gt;=Instructions!$C$21),"V",IF(O161&gt;=Instructions!$C$22,"E","D")))</f>
        <v/>
      </c>
      <c r="Q161" s="24" t="str">
        <f aca="false">IF(J161="","",IF(J161&lt;=Instructions!$C$23,"F",IF(J161&lt;=Instructions!$C$24,"S","N")))</f>
        <v/>
      </c>
      <c r="R161" s="21" t="str">
        <f aca="false">IF(OR(K161="",E161=""),"",K161*E161)</f>
        <v/>
      </c>
      <c r="S161" s="7" t="str">
        <f aca="false">IF(OR(N161="",P161=""),"",INDEX(Instructions!$C$49:$E$51,MATCH(P161,Instructions!$B$49:$B$51,0),MATCH(N161,Instructions!$C$48:$E$48,0))&amp;IF(Q161="N"," | Non-moving: review for disposal",""))</f>
        <v/>
      </c>
    </row>
    <row r="162" customFormat="false" ht="15" hidden="false" customHeight="false" outlineLevel="0" collapsed="false">
      <c r="A162" s="6"/>
      <c r="B162" s="6"/>
      <c r="C162" s="6"/>
      <c r="D162" s="19"/>
      <c r="E162" s="20"/>
      <c r="F162" s="19"/>
      <c r="G162" s="6"/>
      <c r="H162" s="6"/>
      <c r="I162" s="6"/>
      <c r="J162" s="19"/>
      <c r="K162" s="19"/>
      <c r="L162" s="21" t="str">
        <f aca="false">IF(OR(D162="",E162=""),"",D162*E162)</f>
        <v/>
      </c>
      <c r="M162" s="22" t="str">
        <f aca="false">IF(L162="","",IF(SUM($L$6:$L$205)=0,0,SUMIF($L$6:$L$205,"&gt;="&amp;L162)/SUM($L$6:$L$205)))</f>
        <v/>
      </c>
      <c r="N162" s="23" t="str">
        <f aca="false">IF(M162="","",IF(M162&lt;=Instructions!$C$19,"A",IF(M162&lt;=Instructions!$C$20,"B","C")))</f>
        <v/>
      </c>
      <c r="O162" s="24" t="str">
        <f aca="false">IF(OR(G162="",H162="",F162="",I162=""),"",ROUND((Instructions!$C$25*G162+Instructions!$C$26*H162+Instructions!$C$27*IF(F162&lt;=1,1,IF(F162&lt;=4,2,IF(F162&lt;=12,3,IF(F162&lt;=24,4,5))))+Instructions!$C$28*IF(I162="Yes",1,IF(I162="Partial",3,5)))/5*100,0))</f>
        <v/>
      </c>
      <c r="P162" s="23" t="str">
        <f aca="false">IF(O162="","",IF(OR(G162=5,O162&gt;=Instructions!$C$21),"V",IF(O162&gt;=Instructions!$C$22,"E","D")))</f>
        <v/>
      </c>
      <c r="Q162" s="24" t="str">
        <f aca="false">IF(J162="","",IF(J162&lt;=Instructions!$C$23,"F",IF(J162&lt;=Instructions!$C$24,"S","N")))</f>
        <v/>
      </c>
      <c r="R162" s="21" t="str">
        <f aca="false">IF(OR(K162="",E162=""),"",K162*E162)</f>
        <v/>
      </c>
      <c r="S162" s="7" t="str">
        <f aca="false">IF(OR(N162="",P162=""),"",INDEX(Instructions!$C$49:$E$51,MATCH(P162,Instructions!$B$49:$B$51,0),MATCH(N162,Instructions!$C$48:$E$48,0))&amp;IF(Q162="N"," | Non-moving: review for disposal",""))</f>
        <v/>
      </c>
    </row>
    <row r="163" customFormat="false" ht="15" hidden="false" customHeight="false" outlineLevel="0" collapsed="false">
      <c r="A163" s="6"/>
      <c r="B163" s="6"/>
      <c r="C163" s="6"/>
      <c r="D163" s="19"/>
      <c r="E163" s="20"/>
      <c r="F163" s="19"/>
      <c r="G163" s="6"/>
      <c r="H163" s="6"/>
      <c r="I163" s="6"/>
      <c r="J163" s="19"/>
      <c r="K163" s="19"/>
      <c r="L163" s="21" t="str">
        <f aca="false">IF(OR(D163="",E163=""),"",D163*E163)</f>
        <v/>
      </c>
      <c r="M163" s="22" t="str">
        <f aca="false">IF(L163="","",IF(SUM($L$6:$L$205)=0,0,SUMIF($L$6:$L$205,"&gt;="&amp;L163)/SUM($L$6:$L$205)))</f>
        <v/>
      </c>
      <c r="N163" s="23" t="str">
        <f aca="false">IF(M163="","",IF(M163&lt;=Instructions!$C$19,"A",IF(M163&lt;=Instructions!$C$20,"B","C")))</f>
        <v/>
      </c>
      <c r="O163" s="24" t="str">
        <f aca="false">IF(OR(G163="",H163="",F163="",I163=""),"",ROUND((Instructions!$C$25*G163+Instructions!$C$26*H163+Instructions!$C$27*IF(F163&lt;=1,1,IF(F163&lt;=4,2,IF(F163&lt;=12,3,IF(F163&lt;=24,4,5))))+Instructions!$C$28*IF(I163="Yes",1,IF(I163="Partial",3,5)))/5*100,0))</f>
        <v/>
      </c>
      <c r="P163" s="23" t="str">
        <f aca="false">IF(O163="","",IF(OR(G163=5,O163&gt;=Instructions!$C$21),"V",IF(O163&gt;=Instructions!$C$22,"E","D")))</f>
        <v/>
      </c>
      <c r="Q163" s="24" t="str">
        <f aca="false">IF(J163="","",IF(J163&lt;=Instructions!$C$23,"F",IF(J163&lt;=Instructions!$C$24,"S","N")))</f>
        <v/>
      </c>
      <c r="R163" s="21" t="str">
        <f aca="false">IF(OR(K163="",E163=""),"",K163*E163)</f>
        <v/>
      </c>
      <c r="S163" s="7" t="str">
        <f aca="false">IF(OR(N163="",P163=""),"",INDEX(Instructions!$C$49:$E$51,MATCH(P163,Instructions!$B$49:$B$51,0),MATCH(N163,Instructions!$C$48:$E$48,0))&amp;IF(Q163="N"," | Non-moving: review for disposal",""))</f>
        <v/>
      </c>
    </row>
    <row r="164" customFormat="false" ht="15" hidden="false" customHeight="false" outlineLevel="0" collapsed="false">
      <c r="A164" s="6"/>
      <c r="B164" s="6"/>
      <c r="C164" s="6"/>
      <c r="D164" s="19"/>
      <c r="E164" s="20"/>
      <c r="F164" s="19"/>
      <c r="G164" s="6"/>
      <c r="H164" s="6"/>
      <c r="I164" s="6"/>
      <c r="J164" s="19"/>
      <c r="K164" s="19"/>
      <c r="L164" s="21" t="str">
        <f aca="false">IF(OR(D164="",E164=""),"",D164*E164)</f>
        <v/>
      </c>
      <c r="M164" s="22" t="str">
        <f aca="false">IF(L164="","",IF(SUM($L$6:$L$205)=0,0,SUMIF($L$6:$L$205,"&gt;="&amp;L164)/SUM($L$6:$L$205)))</f>
        <v/>
      </c>
      <c r="N164" s="23" t="str">
        <f aca="false">IF(M164="","",IF(M164&lt;=Instructions!$C$19,"A",IF(M164&lt;=Instructions!$C$20,"B","C")))</f>
        <v/>
      </c>
      <c r="O164" s="24" t="str">
        <f aca="false">IF(OR(G164="",H164="",F164="",I164=""),"",ROUND((Instructions!$C$25*G164+Instructions!$C$26*H164+Instructions!$C$27*IF(F164&lt;=1,1,IF(F164&lt;=4,2,IF(F164&lt;=12,3,IF(F164&lt;=24,4,5))))+Instructions!$C$28*IF(I164="Yes",1,IF(I164="Partial",3,5)))/5*100,0))</f>
        <v/>
      </c>
      <c r="P164" s="23" t="str">
        <f aca="false">IF(O164="","",IF(OR(G164=5,O164&gt;=Instructions!$C$21),"V",IF(O164&gt;=Instructions!$C$22,"E","D")))</f>
        <v/>
      </c>
      <c r="Q164" s="24" t="str">
        <f aca="false">IF(J164="","",IF(J164&lt;=Instructions!$C$23,"F",IF(J164&lt;=Instructions!$C$24,"S","N")))</f>
        <v/>
      </c>
      <c r="R164" s="21" t="str">
        <f aca="false">IF(OR(K164="",E164=""),"",K164*E164)</f>
        <v/>
      </c>
      <c r="S164" s="7" t="str">
        <f aca="false">IF(OR(N164="",P164=""),"",INDEX(Instructions!$C$49:$E$51,MATCH(P164,Instructions!$B$49:$B$51,0),MATCH(N164,Instructions!$C$48:$E$48,0))&amp;IF(Q164="N"," | Non-moving: review for disposal",""))</f>
        <v/>
      </c>
    </row>
    <row r="165" customFormat="false" ht="15" hidden="false" customHeight="false" outlineLevel="0" collapsed="false">
      <c r="A165" s="6"/>
      <c r="B165" s="6"/>
      <c r="C165" s="6"/>
      <c r="D165" s="19"/>
      <c r="E165" s="20"/>
      <c r="F165" s="19"/>
      <c r="G165" s="6"/>
      <c r="H165" s="6"/>
      <c r="I165" s="6"/>
      <c r="J165" s="19"/>
      <c r="K165" s="19"/>
      <c r="L165" s="21" t="str">
        <f aca="false">IF(OR(D165="",E165=""),"",D165*E165)</f>
        <v/>
      </c>
      <c r="M165" s="22" t="str">
        <f aca="false">IF(L165="","",IF(SUM($L$6:$L$205)=0,0,SUMIF($L$6:$L$205,"&gt;="&amp;L165)/SUM($L$6:$L$205)))</f>
        <v/>
      </c>
      <c r="N165" s="23" t="str">
        <f aca="false">IF(M165="","",IF(M165&lt;=Instructions!$C$19,"A",IF(M165&lt;=Instructions!$C$20,"B","C")))</f>
        <v/>
      </c>
      <c r="O165" s="24" t="str">
        <f aca="false">IF(OR(G165="",H165="",F165="",I165=""),"",ROUND((Instructions!$C$25*G165+Instructions!$C$26*H165+Instructions!$C$27*IF(F165&lt;=1,1,IF(F165&lt;=4,2,IF(F165&lt;=12,3,IF(F165&lt;=24,4,5))))+Instructions!$C$28*IF(I165="Yes",1,IF(I165="Partial",3,5)))/5*100,0))</f>
        <v/>
      </c>
      <c r="P165" s="23" t="str">
        <f aca="false">IF(O165="","",IF(OR(G165=5,O165&gt;=Instructions!$C$21),"V",IF(O165&gt;=Instructions!$C$22,"E","D")))</f>
        <v/>
      </c>
      <c r="Q165" s="24" t="str">
        <f aca="false">IF(J165="","",IF(J165&lt;=Instructions!$C$23,"F",IF(J165&lt;=Instructions!$C$24,"S","N")))</f>
        <v/>
      </c>
      <c r="R165" s="21" t="str">
        <f aca="false">IF(OR(K165="",E165=""),"",K165*E165)</f>
        <v/>
      </c>
      <c r="S165" s="7" t="str">
        <f aca="false">IF(OR(N165="",P165=""),"",INDEX(Instructions!$C$49:$E$51,MATCH(P165,Instructions!$B$49:$B$51,0),MATCH(N165,Instructions!$C$48:$E$48,0))&amp;IF(Q165="N"," | Non-moving: review for disposal",""))</f>
        <v/>
      </c>
    </row>
    <row r="166" customFormat="false" ht="15" hidden="false" customHeight="false" outlineLevel="0" collapsed="false">
      <c r="A166" s="6"/>
      <c r="B166" s="6"/>
      <c r="C166" s="6"/>
      <c r="D166" s="19"/>
      <c r="E166" s="20"/>
      <c r="F166" s="19"/>
      <c r="G166" s="6"/>
      <c r="H166" s="6"/>
      <c r="I166" s="6"/>
      <c r="J166" s="19"/>
      <c r="K166" s="19"/>
      <c r="L166" s="21" t="str">
        <f aca="false">IF(OR(D166="",E166=""),"",D166*E166)</f>
        <v/>
      </c>
      <c r="M166" s="22" t="str">
        <f aca="false">IF(L166="","",IF(SUM($L$6:$L$205)=0,0,SUMIF($L$6:$L$205,"&gt;="&amp;L166)/SUM($L$6:$L$205)))</f>
        <v/>
      </c>
      <c r="N166" s="23" t="str">
        <f aca="false">IF(M166="","",IF(M166&lt;=Instructions!$C$19,"A",IF(M166&lt;=Instructions!$C$20,"B","C")))</f>
        <v/>
      </c>
      <c r="O166" s="24" t="str">
        <f aca="false">IF(OR(G166="",H166="",F166="",I166=""),"",ROUND((Instructions!$C$25*G166+Instructions!$C$26*H166+Instructions!$C$27*IF(F166&lt;=1,1,IF(F166&lt;=4,2,IF(F166&lt;=12,3,IF(F166&lt;=24,4,5))))+Instructions!$C$28*IF(I166="Yes",1,IF(I166="Partial",3,5)))/5*100,0))</f>
        <v/>
      </c>
      <c r="P166" s="23" t="str">
        <f aca="false">IF(O166="","",IF(OR(G166=5,O166&gt;=Instructions!$C$21),"V",IF(O166&gt;=Instructions!$C$22,"E","D")))</f>
        <v/>
      </c>
      <c r="Q166" s="24" t="str">
        <f aca="false">IF(J166="","",IF(J166&lt;=Instructions!$C$23,"F",IF(J166&lt;=Instructions!$C$24,"S","N")))</f>
        <v/>
      </c>
      <c r="R166" s="21" t="str">
        <f aca="false">IF(OR(K166="",E166=""),"",K166*E166)</f>
        <v/>
      </c>
      <c r="S166" s="7" t="str">
        <f aca="false">IF(OR(N166="",P166=""),"",INDEX(Instructions!$C$49:$E$51,MATCH(P166,Instructions!$B$49:$B$51,0),MATCH(N166,Instructions!$C$48:$E$48,0))&amp;IF(Q166="N"," | Non-moving: review for disposal",""))</f>
        <v/>
      </c>
    </row>
    <row r="167" customFormat="false" ht="15" hidden="false" customHeight="false" outlineLevel="0" collapsed="false">
      <c r="A167" s="6"/>
      <c r="B167" s="6"/>
      <c r="C167" s="6"/>
      <c r="D167" s="19"/>
      <c r="E167" s="20"/>
      <c r="F167" s="19"/>
      <c r="G167" s="6"/>
      <c r="H167" s="6"/>
      <c r="I167" s="6"/>
      <c r="J167" s="19"/>
      <c r="K167" s="19"/>
      <c r="L167" s="21" t="str">
        <f aca="false">IF(OR(D167="",E167=""),"",D167*E167)</f>
        <v/>
      </c>
      <c r="M167" s="22" t="str">
        <f aca="false">IF(L167="","",IF(SUM($L$6:$L$205)=0,0,SUMIF($L$6:$L$205,"&gt;="&amp;L167)/SUM($L$6:$L$205)))</f>
        <v/>
      </c>
      <c r="N167" s="23" t="str">
        <f aca="false">IF(M167="","",IF(M167&lt;=Instructions!$C$19,"A",IF(M167&lt;=Instructions!$C$20,"B","C")))</f>
        <v/>
      </c>
      <c r="O167" s="24" t="str">
        <f aca="false">IF(OR(G167="",H167="",F167="",I167=""),"",ROUND((Instructions!$C$25*G167+Instructions!$C$26*H167+Instructions!$C$27*IF(F167&lt;=1,1,IF(F167&lt;=4,2,IF(F167&lt;=12,3,IF(F167&lt;=24,4,5))))+Instructions!$C$28*IF(I167="Yes",1,IF(I167="Partial",3,5)))/5*100,0))</f>
        <v/>
      </c>
      <c r="P167" s="23" t="str">
        <f aca="false">IF(O167="","",IF(OR(G167=5,O167&gt;=Instructions!$C$21),"V",IF(O167&gt;=Instructions!$C$22,"E","D")))</f>
        <v/>
      </c>
      <c r="Q167" s="24" t="str">
        <f aca="false">IF(J167="","",IF(J167&lt;=Instructions!$C$23,"F",IF(J167&lt;=Instructions!$C$24,"S","N")))</f>
        <v/>
      </c>
      <c r="R167" s="21" t="str">
        <f aca="false">IF(OR(K167="",E167=""),"",K167*E167)</f>
        <v/>
      </c>
      <c r="S167" s="7" t="str">
        <f aca="false">IF(OR(N167="",P167=""),"",INDEX(Instructions!$C$49:$E$51,MATCH(P167,Instructions!$B$49:$B$51,0),MATCH(N167,Instructions!$C$48:$E$48,0))&amp;IF(Q167="N"," | Non-moving: review for disposal",""))</f>
        <v/>
      </c>
    </row>
    <row r="168" customFormat="false" ht="15" hidden="false" customHeight="false" outlineLevel="0" collapsed="false">
      <c r="A168" s="6"/>
      <c r="B168" s="6"/>
      <c r="C168" s="6"/>
      <c r="D168" s="19"/>
      <c r="E168" s="20"/>
      <c r="F168" s="19"/>
      <c r="G168" s="6"/>
      <c r="H168" s="6"/>
      <c r="I168" s="6"/>
      <c r="J168" s="19"/>
      <c r="K168" s="19"/>
      <c r="L168" s="21" t="str">
        <f aca="false">IF(OR(D168="",E168=""),"",D168*E168)</f>
        <v/>
      </c>
      <c r="M168" s="22" t="str">
        <f aca="false">IF(L168="","",IF(SUM($L$6:$L$205)=0,0,SUMIF($L$6:$L$205,"&gt;="&amp;L168)/SUM($L$6:$L$205)))</f>
        <v/>
      </c>
      <c r="N168" s="23" t="str">
        <f aca="false">IF(M168="","",IF(M168&lt;=Instructions!$C$19,"A",IF(M168&lt;=Instructions!$C$20,"B","C")))</f>
        <v/>
      </c>
      <c r="O168" s="24" t="str">
        <f aca="false">IF(OR(G168="",H168="",F168="",I168=""),"",ROUND((Instructions!$C$25*G168+Instructions!$C$26*H168+Instructions!$C$27*IF(F168&lt;=1,1,IF(F168&lt;=4,2,IF(F168&lt;=12,3,IF(F168&lt;=24,4,5))))+Instructions!$C$28*IF(I168="Yes",1,IF(I168="Partial",3,5)))/5*100,0))</f>
        <v/>
      </c>
      <c r="P168" s="23" t="str">
        <f aca="false">IF(O168="","",IF(OR(G168=5,O168&gt;=Instructions!$C$21),"V",IF(O168&gt;=Instructions!$C$22,"E","D")))</f>
        <v/>
      </c>
      <c r="Q168" s="24" t="str">
        <f aca="false">IF(J168="","",IF(J168&lt;=Instructions!$C$23,"F",IF(J168&lt;=Instructions!$C$24,"S","N")))</f>
        <v/>
      </c>
      <c r="R168" s="21" t="str">
        <f aca="false">IF(OR(K168="",E168=""),"",K168*E168)</f>
        <v/>
      </c>
      <c r="S168" s="7" t="str">
        <f aca="false">IF(OR(N168="",P168=""),"",INDEX(Instructions!$C$49:$E$51,MATCH(P168,Instructions!$B$49:$B$51,0),MATCH(N168,Instructions!$C$48:$E$48,0))&amp;IF(Q168="N"," | Non-moving: review for disposal",""))</f>
        <v/>
      </c>
    </row>
    <row r="169" customFormat="false" ht="15" hidden="false" customHeight="false" outlineLevel="0" collapsed="false">
      <c r="A169" s="6"/>
      <c r="B169" s="6"/>
      <c r="C169" s="6"/>
      <c r="D169" s="19"/>
      <c r="E169" s="20"/>
      <c r="F169" s="19"/>
      <c r="G169" s="6"/>
      <c r="H169" s="6"/>
      <c r="I169" s="6"/>
      <c r="J169" s="19"/>
      <c r="K169" s="19"/>
      <c r="L169" s="21" t="str">
        <f aca="false">IF(OR(D169="",E169=""),"",D169*E169)</f>
        <v/>
      </c>
      <c r="M169" s="22" t="str">
        <f aca="false">IF(L169="","",IF(SUM($L$6:$L$205)=0,0,SUMIF($L$6:$L$205,"&gt;="&amp;L169)/SUM($L$6:$L$205)))</f>
        <v/>
      </c>
      <c r="N169" s="23" t="str">
        <f aca="false">IF(M169="","",IF(M169&lt;=Instructions!$C$19,"A",IF(M169&lt;=Instructions!$C$20,"B","C")))</f>
        <v/>
      </c>
      <c r="O169" s="24" t="str">
        <f aca="false">IF(OR(G169="",H169="",F169="",I169=""),"",ROUND((Instructions!$C$25*G169+Instructions!$C$26*H169+Instructions!$C$27*IF(F169&lt;=1,1,IF(F169&lt;=4,2,IF(F169&lt;=12,3,IF(F169&lt;=24,4,5))))+Instructions!$C$28*IF(I169="Yes",1,IF(I169="Partial",3,5)))/5*100,0))</f>
        <v/>
      </c>
      <c r="P169" s="23" t="str">
        <f aca="false">IF(O169="","",IF(OR(G169=5,O169&gt;=Instructions!$C$21),"V",IF(O169&gt;=Instructions!$C$22,"E","D")))</f>
        <v/>
      </c>
      <c r="Q169" s="24" t="str">
        <f aca="false">IF(J169="","",IF(J169&lt;=Instructions!$C$23,"F",IF(J169&lt;=Instructions!$C$24,"S","N")))</f>
        <v/>
      </c>
      <c r="R169" s="21" t="str">
        <f aca="false">IF(OR(K169="",E169=""),"",K169*E169)</f>
        <v/>
      </c>
      <c r="S169" s="7" t="str">
        <f aca="false">IF(OR(N169="",P169=""),"",INDEX(Instructions!$C$49:$E$51,MATCH(P169,Instructions!$B$49:$B$51,0),MATCH(N169,Instructions!$C$48:$E$48,0))&amp;IF(Q169="N"," | Non-moving: review for disposal",""))</f>
        <v/>
      </c>
    </row>
    <row r="170" customFormat="false" ht="15" hidden="false" customHeight="false" outlineLevel="0" collapsed="false">
      <c r="A170" s="6"/>
      <c r="B170" s="6"/>
      <c r="C170" s="6"/>
      <c r="D170" s="19"/>
      <c r="E170" s="20"/>
      <c r="F170" s="19"/>
      <c r="G170" s="6"/>
      <c r="H170" s="6"/>
      <c r="I170" s="6"/>
      <c r="J170" s="19"/>
      <c r="K170" s="19"/>
      <c r="L170" s="21" t="str">
        <f aca="false">IF(OR(D170="",E170=""),"",D170*E170)</f>
        <v/>
      </c>
      <c r="M170" s="22" t="str">
        <f aca="false">IF(L170="","",IF(SUM($L$6:$L$205)=0,0,SUMIF($L$6:$L$205,"&gt;="&amp;L170)/SUM($L$6:$L$205)))</f>
        <v/>
      </c>
      <c r="N170" s="23" t="str">
        <f aca="false">IF(M170="","",IF(M170&lt;=Instructions!$C$19,"A",IF(M170&lt;=Instructions!$C$20,"B","C")))</f>
        <v/>
      </c>
      <c r="O170" s="24" t="str">
        <f aca="false">IF(OR(G170="",H170="",F170="",I170=""),"",ROUND((Instructions!$C$25*G170+Instructions!$C$26*H170+Instructions!$C$27*IF(F170&lt;=1,1,IF(F170&lt;=4,2,IF(F170&lt;=12,3,IF(F170&lt;=24,4,5))))+Instructions!$C$28*IF(I170="Yes",1,IF(I170="Partial",3,5)))/5*100,0))</f>
        <v/>
      </c>
      <c r="P170" s="23" t="str">
        <f aca="false">IF(O170="","",IF(OR(G170=5,O170&gt;=Instructions!$C$21),"V",IF(O170&gt;=Instructions!$C$22,"E","D")))</f>
        <v/>
      </c>
      <c r="Q170" s="24" t="str">
        <f aca="false">IF(J170="","",IF(J170&lt;=Instructions!$C$23,"F",IF(J170&lt;=Instructions!$C$24,"S","N")))</f>
        <v/>
      </c>
      <c r="R170" s="21" t="str">
        <f aca="false">IF(OR(K170="",E170=""),"",K170*E170)</f>
        <v/>
      </c>
      <c r="S170" s="7" t="str">
        <f aca="false">IF(OR(N170="",P170=""),"",INDEX(Instructions!$C$49:$E$51,MATCH(P170,Instructions!$B$49:$B$51,0),MATCH(N170,Instructions!$C$48:$E$48,0))&amp;IF(Q170="N"," | Non-moving: review for disposal",""))</f>
        <v/>
      </c>
    </row>
    <row r="171" customFormat="false" ht="15" hidden="false" customHeight="false" outlineLevel="0" collapsed="false">
      <c r="A171" s="6"/>
      <c r="B171" s="6"/>
      <c r="C171" s="6"/>
      <c r="D171" s="19"/>
      <c r="E171" s="20"/>
      <c r="F171" s="19"/>
      <c r="G171" s="6"/>
      <c r="H171" s="6"/>
      <c r="I171" s="6"/>
      <c r="J171" s="19"/>
      <c r="K171" s="19"/>
      <c r="L171" s="21" t="str">
        <f aca="false">IF(OR(D171="",E171=""),"",D171*E171)</f>
        <v/>
      </c>
      <c r="M171" s="22" t="str">
        <f aca="false">IF(L171="","",IF(SUM($L$6:$L$205)=0,0,SUMIF($L$6:$L$205,"&gt;="&amp;L171)/SUM($L$6:$L$205)))</f>
        <v/>
      </c>
      <c r="N171" s="23" t="str">
        <f aca="false">IF(M171="","",IF(M171&lt;=Instructions!$C$19,"A",IF(M171&lt;=Instructions!$C$20,"B","C")))</f>
        <v/>
      </c>
      <c r="O171" s="24" t="str">
        <f aca="false">IF(OR(G171="",H171="",F171="",I171=""),"",ROUND((Instructions!$C$25*G171+Instructions!$C$26*H171+Instructions!$C$27*IF(F171&lt;=1,1,IF(F171&lt;=4,2,IF(F171&lt;=12,3,IF(F171&lt;=24,4,5))))+Instructions!$C$28*IF(I171="Yes",1,IF(I171="Partial",3,5)))/5*100,0))</f>
        <v/>
      </c>
      <c r="P171" s="23" t="str">
        <f aca="false">IF(O171="","",IF(OR(G171=5,O171&gt;=Instructions!$C$21),"V",IF(O171&gt;=Instructions!$C$22,"E","D")))</f>
        <v/>
      </c>
      <c r="Q171" s="24" t="str">
        <f aca="false">IF(J171="","",IF(J171&lt;=Instructions!$C$23,"F",IF(J171&lt;=Instructions!$C$24,"S","N")))</f>
        <v/>
      </c>
      <c r="R171" s="21" t="str">
        <f aca="false">IF(OR(K171="",E171=""),"",K171*E171)</f>
        <v/>
      </c>
      <c r="S171" s="7" t="str">
        <f aca="false">IF(OR(N171="",P171=""),"",INDEX(Instructions!$C$49:$E$51,MATCH(P171,Instructions!$B$49:$B$51,0),MATCH(N171,Instructions!$C$48:$E$48,0))&amp;IF(Q171="N"," | Non-moving: review for disposal",""))</f>
        <v/>
      </c>
    </row>
    <row r="172" customFormat="false" ht="15" hidden="false" customHeight="false" outlineLevel="0" collapsed="false">
      <c r="A172" s="6"/>
      <c r="B172" s="6"/>
      <c r="C172" s="6"/>
      <c r="D172" s="19"/>
      <c r="E172" s="20"/>
      <c r="F172" s="19"/>
      <c r="G172" s="6"/>
      <c r="H172" s="6"/>
      <c r="I172" s="6"/>
      <c r="J172" s="19"/>
      <c r="K172" s="19"/>
      <c r="L172" s="21" t="str">
        <f aca="false">IF(OR(D172="",E172=""),"",D172*E172)</f>
        <v/>
      </c>
      <c r="M172" s="22" t="str">
        <f aca="false">IF(L172="","",IF(SUM($L$6:$L$205)=0,0,SUMIF($L$6:$L$205,"&gt;="&amp;L172)/SUM($L$6:$L$205)))</f>
        <v/>
      </c>
      <c r="N172" s="23" t="str">
        <f aca="false">IF(M172="","",IF(M172&lt;=Instructions!$C$19,"A",IF(M172&lt;=Instructions!$C$20,"B","C")))</f>
        <v/>
      </c>
      <c r="O172" s="24" t="str">
        <f aca="false">IF(OR(G172="",H172="",F172="",I172=""),"",ROUND((Instructions!$C$25*G172+Instructions!$C$26*H172+Instructions!$C$27*IF(F172&lt;=1,1,IF(F172&lt;=4,2,IF(F172&lt;=12,3,IF(F172&lt;=24,4,5))))+Instructions!$C$28*IF(I172="Yes",1,IF(I172="Partial",3,5)))/5*100,0))</f>
        <v/>
      </c>
      <c r="P172" s="23" t="str">
        <f aca="false">IF(O172="","",IF(OR(G172=5,O172&gt;=Instructions!$C$21),"V",IF(O172&gt;=Instructions!$C$22,"E","D")))</f>
        <v/>
      </c>
      <c r="Q172" s="24" t="str">
        <f aca="false">IF(J172="","",IF(J172&lt;=Instructions!$C$23,"F",IF(J172&lt;=Instructions!$C$24,"S","N")))</f>
        <v/>
      </c>
      <c r="R172" s="21" t="str">
        <f aca="false">IF(OR(K172="",E172=""),"",K172*E172)</f>
        <v/>
      </c>
      <c r="S172" s="7" t="str">
        <f aca="false">IF(OR(N172="",P172=""),"",INDEX(Instructions!$C$49:$E$51,MATCH(P172,Instructions!$B$49:$B$51,0),MATCH(N172,Instructions!$C$48:$E$48,0))&amp;IF(Q172="N"," | Non-moving: review for disposal",""))</f>
        <v/>
      </c>
    </row>
    <row r="173" customFormat="false" ht="15" hidden="false" customHeight="false" outlineLevel="0" collapsed="false">
      <c r="A173" s="6"/>
      <c r="B173" s="6"/>
      <c r="C173" s="6"/>
      <c r="D173" s="19"/>
      <c r="E173" s="20"/>
      <c r="F173" s="19"/>
      <c r="G173" s="6"/>
      <c r="H173" s="6"/>
      <c r="I173" s="6"/>
      <c r="J173" s="19"/>
      <c r="K173" s="19"/>
      <c r="L173" s="21" t="str">
        <f aca="false">IF(OR(D173="",E173=""),"",D173*E173)</f>
        <v/>
      </c>
      <c r="M173" s="22" t="str">
        <f aca="false">IF(L173="","",IF(SUM($L$6:$L$205)=0,0,SUMIF($L$6:$L$205,"&gt;="&amp;L173)/SUM($L$6:$L$205)))</f>
        <v/>
      </c>
      <c r="N173" s="23" t="str">
        <f aca="false">IF(M173="","",IF(M173&lt;=Instructions!$C$19,"A",IF(M173&lt;=Instructions!$C$20,"B","C")))</f>
        <v/>
      </c>
      <c r="O173" s="24" t="str">
        <f aca="false">IF(OR(G173="",H173="",F173="",I173=""),"",ROUND((Instructions!$C$25*G173+Instructions!$C$26*H173+Instructions!$C$27*IF(F173&lt;=1,1,IF(F173&lt;=4,2,IF(F173&lt;=12,3,IF(F173&lt;=24,4,5))))+Instructions!$C$28*IF(I173="Yes",1,IF(I173="Partial",3,5)))/5*100,0))</f>
        <v/>
      </c>
      <c r="P173" s="23" t="str">
        <f aca="false">IF(O173="","",IF(OR(G173=5,O173&gt;=Instructions!$C$21),"V",IF(O173&gt;=Instructions!$C$22,"E","D")))</f>
        <v/>
      </c>
      <c r="Q173" s="24" t="str">
        <f aca="false">IF(J173="","",IF(J173&lt;=Instructions!$C$23,"F",IF(J173&lt;=Instructions!$C$24,"S","N")))</f>
        <v/>
      </c>
      <c r="R173" s="21" t="str">
        <f aca="false">IF(OR(K173="",E173=""),"",K173*E173)</f>
        <v/>
      </c>
      <c r="S173" s="7" t="str">
        <f aca="false">IF(OR(N173="",P173=""),"",INDEX(Instructions!$C$49:$E$51,MATCH(P173,Instructions!$B$49:$B$51,0),MATCH(N173,Instructions!$C$48:$E$48,0))&amp;IF(Q173="N"," | Non-moving: review for disposal",""))</f>
        <v/>
      </c>
    </row>
    <row r="174" customFormat="false" ht="15" hidden="false" customHeight="false" outlineLevel="0" collapsed="false">
      <c r="A174" s="6"/>
      <c r="B174" s="6"/>
      <c r="C174" s="6"/>
      <c r="D174" s="19"/>
      <c r="E174" s="20"/>
      <c r="F174" s="19"/>
      <c r="G174" s="6"/>
      <c r="H174" s="6"/>
      <c r="I174" s="6"/>
      <c r="J174" s="19"/>
      <c r="K174" s="19"/>
      <c r="L174" s="21" t="str">
        <f aca="false">IF(OR(D174="",E174=""),"",D174*E174)</f>
        <v/>
      </c>
      <c r="M174" s="22" t="str">
        <f aca="false">IF(L174="","",IF(SUM($L$6:$L$205)=0,0,SUMIF($L$6:$L$205,"&gt;="&amp;L174)/SUM($L$6:$L$205)))</f>
        <v/>
      </c>
      <c r="N174" s="23" t="str">
        <f aca="false">IF(M174="","",IF(M174&lt;=Instructions!$C$19,"A",IF(M174&lt;=Instructions!$C$20,"B","C")))</f>
        <v/>
      </c>
      <c r="O174" s="24" t="str">
        <f aca="false">IF(OR(G174="",H174="",F174="",I174=""),"",ROUND((Instructions!$C$25*G174+Instructions!$C$26*H174+Instructions!$C$27*IF(F174&lt;=1,1,IF(F174&lt;=4,2,IF(F174&lt;=12,3,IF(F174&lt;=24,4,5))))+Instructions!$C$28*IF(I174="Yes",1,IF(I174="Partial",3,5)))/5*100,0))</f>
        <v/>
      </c>
      <c r="P174" s="23" t="str">
        <f aca="false">IF(O174="","",IF(OR(G174=5,O174&gt;=Instructions!$C$21),"V",IF(O174&gt;=Instructions!$C$22,"E","D")))</f>
        <v/>
      </c>
      <c r="Q174" s="24" t="str">
        <f aca="false">IF(J174="","",IF(J174&lt;=Instructions!$C$23,"F",IF(J174&lt;=Instructions!$C$24,"S","N")))</f>
        <v/>
      </c>
      <c r="R174" s="21" t="str">
        <f aca="false">IF(OR(K174="",E174=""),"",K174*E174)</f>
        <v/>
      </c>
      <c r="S174" s="7" t="str">
        <f aca="false">IF(OR(N174="",P174=""),"",INDEX(Instructions!$C$49:$E$51,MATCH(P174,Instructions!$B$49:$B$51,0),MATCH(N174,Instructions!$C$48:$E$48,0))&amp;IF(Q174="N"," | Non-moving: review for disposal",""))</f>
        <v/>
      </c>
    </row>
    <row r="175" customFormat="false" ht="15" hidden="false" customHeight="false" outlineLevel="0" collapsed="false">
      <c r="A175" s="6"/>
      <c r="B175" s="6"/>
      <c r="C175" s="6"/>
      <c r="D175" s="19"/>
      <c r="E175" s="20"/>
      <c r="F175" s="19"/>
      <c r="G175" s="6"/>
      <c r="H175" s="6"/>
      <c r="I175" s="6"/>
      <c r="J175" s="19"/>
      <c r="K175" s="19"/>
      <c r="L175" s="21" t="str">
        <f aca="false">IF(OR(D175="",E175=""),"",D175*E175)</f>
        <v/>
      </c>
      <c r="M175" s="22" t="str">
        <f aca="false">IF(L175="","",IF(SUM($L$6:$L$205)=0,0,SUMIF($L$6:$L$205,"&gt;="&amp;L175)/SUM($L$6:$L$205)))</f>
        <v/>
      </c>
      <c r="N175" s="23" t="str">
        <f aca="false">IF(M175="","",IF(M175&lt;=Instructions!$C$19,"A",IF(M175&lt;=Instructions!$C$20,"B","C")))</f>
        <v/>
      </c>
      <c r="O175" s="24" t="str">
        <f aca="false">IF(OR(G175="",H175="",F175="",I175=""),"",ROUND((Instructions!$C$25*G175+Instructions!$C$26*H175+Instructions!$C$27*IF(F175&lt;=1,1,IF(F175&lt;=4,2,IF(F175&lt;=12,3,IF(F175&lt;=24,4,5))))+Instructions!$C$28*IF(I175="Yes",1,IF(I175="Partial",3,5)))/5*100,0))</f>
        <v/>
      </c>
      <c r="P175" s="23" t="str">
        <f aca="false">IF(O175="","",IF(OR(G175=5,O175&gt;=Instructions!$C$21),"V",IF(O175&gt;=Instructions!$C$22,"E","D")))</f>
        <v/>
      </c>
      <c r="Q175" s="24" t="str">
        <f aca="false">IF(J175="","",IF(J175&lt;=Instructions!$C$23,"F",IF(J175&lt;=Instructions!$C$24,"S","N")))</f>
        <v/>
      </c>
      <c r="R175" s="21" t="str">
        <f aca="false">IF(OR(K175="",E175=""),"",K175*E175)</f>
        <v/>
      </c>
      <c r="S175" s="7" t="str">
        <f aca="false">IF(OR(N175="",P175=""),"",INDEX(Instructions!$C$49:$E$51,MATCH(P175,Instructions!$B$49:$B$51,0),MATCH(N175,Instructions!$C$48:$E$48,0))&amp;IF(Q175="N"," | Non-moving: review for disposal",""))</f>
        <v/>
      </c>
    </row>
    <row r="176" customFormat="false" ht="15" hidden="false" customHeight="false" outlineLevel="0" collapsed="false">
      <c r="A176" s="6"/>
      <c r="B176" s="6"/>
      <c r="C176" s="6"/>
      <c r="D176" s="19"/>
      <c r="E176" s="20"/>
      <c r="F176" s="19"/>
      <c r="G176" s="6"/>
      <c r="H176" s="6"/>
      <c r="I176" s="6"/>
      <c r="J176" s="19"/>
      <c r="K176" s="19"/>
      <c r="L176" s="21" t="str">
        <f aca="false">IF(OR(D176="",E176=""),"",D176*E176)</f>
        <v/>
      </c>
      <c r="M176" s="22" t="str">
        <f aca="false">IF(L176="","",IF(SUM($L$6:$L$205)=0,0,SUMIF($L$6:$L$205,"&gt;="&amp;L176)/SUM($L$6:$L$205)))</f>
        <v/>
      </c>
      <c r="N176" s="23" t="str">
        <f aca="false">IF(M176="","",IF(M176&lt;=Instructions!$C$19,"A",IF(M176&lt;=Instructions!$C$20,"B","C")))</f>
        <v/>
      </c>
      <c r="O176" s="24" t="str">
        <f aca="false">IF(OR(G176="",H176="",F176="",I176=""),"",ROUND((Instructions!$C$25*G176+Instructions!$C$26*H176+Instructions!$C$27*IF(F176&lt;=1,1,IF(F176&lt;=4,2,IF(F176&lt;=12,3,IF(F176&lt;=24,4,5))))+Instructions!$C$28*IF(I176="Yes",1,IF(I176="Partial",3,5)))/5*100,0))</f>
        <v/>
      </c>
      <c r="P176" s="23" t="str">
        <f aca="false">IF(O176="","",IF(OR(G176=5,O176&gt;=Instructions!$C$21),"V",IF(O176&gt;=Instructions!$C$22,"E","D")))</f>
        <v/>
      </c>
      <c r="Q176" s="24" t="str">
        <f aca="false">IF(J176="","",IF(J176&lt;=Instructions!$C$23,"F",IF(J176&lt;=Instructions!$C$24,"S","N")))</f>
        <v/>
      </c>
      <c r="R176" s="21" t="str">
        <f aca="false">IF(OR(K176="",E176=""),"",K176*E176)</f>
        <v/>
      </c>
      <c r="S176" s="7" t="str">
        <f aca="false">IF(OR(N176="",P176=""),"",INDEX(Instructions!$C$49:$E$51,MATCH(P176,Instructions!$B$49:$B$51,0),MATCH(N176,Instructions!$C$48:$E$48,0))&amp;IF(Q176="N"," | Non-moving: review for disposal",""))</f>
        <v/>
      </c>
    </row>
    <row r="177" customFormat="false" ht="15" hidden="false" customHeight="false" outlineLevel="0" collapsed="false">
      <c r="A177" s="6"/>
      <c r="B177" s="6"/>
      <c r="C177" s="6"/>
      <c r="D177" s="19"/>
      <c r="E177" s="20"/>
      <c r="F177" s="19"/>
      <c r="G177" s="6"/>
      <c r="H177" s="6"/>
      <c r="I177" s="6"/>
      <c r="J177" s="19"/>
      <c r="K177" s="19"/>
      <c r="L177" s="21" t="str">
        <f aca="false">IF(OR(D177="",E177=""),"",D177*E177)</f>
        <v/>
      </c>
      <c r="M177" s="22" t="str">
        <f aca="false">IF(L177="","",IF(SUM($L$6:$L$205)=0,0,SUMIF($L$6:$L$205,"&gt;="&amp;L177)/SUM($L$6:$L$205)))</f>
        <v/>
      </c>
      <c r="N177" s="23" t="str">
        <f aca="false">IF(M177="","",IF(M177&lt;=Instructions!$C$19,"A",IF(M177&lt;=Instructions!$C$20,"B","C")))</f>
        <v/>
      </c>
      <c r="O177" s="24" t="str">
        <f aca="false">IF(OR(G177="",H177="",F177="",I177=""),"",ROUND((Instructions!$C$25*G177+Instructions!$C$26*H177+Instructions!$C$27*IF(F177&lt;=1,1,IF(F177&lt;=4,2,IF(F177&lt;=12,3,IF(F177&lt;=24,4,5))))+Instructions!$C$28*IF(I177="Yes",1,IF(I177="Partial",3,5)))/5*100,0))</f>
        <v/>
      </c>
      <c r="P177" s="23" t="str">
        <f aca="false">IF(O177="","",IF(OR(G177=5,O177&gt;=Instructions!$C$21),"V",IF(O177&gt;=Instructions!$C$22,"E","D")))</f>
        <v/>
      </c>
      <c r="Q177" s="24" t="str">
        <f aca="false">IF(J177="","",IF(J177&lt;=Instructions!$C$23,"F",IF(J177&lt;=Instructions!$C$24,"S","N")))</f>
        <v/>
      </c>
      <c r="R177" s="21" t="str">
        <f aca="false">IF(OR(K177="",E177=""),"",K177*E177)</f>
        <v/>
      </c>
      <c r="S177" s="7" t="str">
        <f aca="false">IF(OR(N177="",P177=""),"",INDEX(Instructions!$C$49:$E$51,MATCH(P177,Instructions!$B$49:$B$51,0),MATCH(N177,Instructions!$C$48:$E$48,0))&amp;IF(Q177="N"," | Non-moving: review for disposal",""))</f>
        <v/>
      </c>
    </row>
    <row r="178" customFormat="false" ht="15" hidden="false" customHeight="false" outlineLevel="0" collapsed="false">
      <c r="A178" s="6"/>
      <c r="B178" s="6"/>
      <c r="C178" s="6"/>
      <c r="D178" s="19"/>
      <c r="E178" s="20"/>
      <c r="F178" s="19"/>
      <c r="G178" s="6"/>
      <c r="H178" s="6"/>
      <c r="I178" s="6"/>
      <c r="J178" s="19"/>
      <c r="K178" s="19"/>
      <c r="L178" s="21" t="str">
        <f aca="false">IF(OR(D178="",E178=""),"",D178*E178)</f>
        <v/>
      </c>
      <c r="M178" s="22" t="str">
        <f aca="false">IF(L178="","",IF(SUM($L$6:$L$205)=0,0,SUMIF($L$6:$L$205,"&gt;="&amp;L178)/SUM($L$6:$L$205)))</f>
        <v/>
      </c>
      <c r="N178" s="23" t="str">
        <f aca="false">IF(M178="","",IF(M178&lt;=Instructions!$C$19,"A",IF(M178&lt;=Instructions!$C$20,"B","C")))</f>
        <v/>
      </c>
      <c r="O178" s="24" t="str">
        <f aca="false">IF(OR(G178="",H178="",F178="",I178=""),"",ROUND((Instructions!$C$25*G178+Instructions!$C$26*H178+Instructions!$C$27*IF(F178&lt;=1,1,IF(F178&lt;=4,2,IF(F178&lt;=12,3,IF(F178&lt;=24,4,5))))+Instructions!$C$28*IF(I178="Yes",1,IF(I178="Partial",3,5)))/5*100,0))</f>
        <v/>
      </c>
      <c r="P178" s="23" t="str">
        <f aca="false">IF(O178="","",IF(OR(G178=5,O178&gt;=Instructions!$C$21),"V",IF(O178&gt;=Instructions!$C$22,"E","D")))</f>
        <v/>
      </c>
      <c r="Q178" s="24" t="str">
        <f aca="false">IF(J178="","",IF(J178&lt;=Instructions!$C$23,"F",IF(J178&lt;=Instructions!$C$24,"S","N")))</f>
        <v/>
      </c>
      <c r="R178" s="21" t="str">
        <f aca="false">IF(OR(K178="",E178=""),"",K178*E178)</f>
        <v/>
      </c>
      <c r="S178" s="7" t="str">
        <f aca="false">IF(OR(N178="",P178=""),"",INDEX(Instructions!$C$49:$E$51,MATCH(P178,Instructions!$B$49:$B$51,0),MATCH(N178,Instructions!$C$48:$E$48,0))&amp;IF(Q178="N"," | Non-moving: review for disposal",""))</f>
        <v/>
      </c>
    </row>
    <row r="179" customFormat="false" ht="15" hidden="false" customHeight="false" outlineLevel="0" collapsed="false">
      <c r="A179" s="6"/>
      <c r="B179" s="6"/>
      <c r="C179" s="6"/>
      <c r="D179" s="19"/>
      <c r="E179" s="20"/>
      <c r="F179" s="19"/>
      <c r="G179" s="6"/>
      <c r="H179" s="6"/>
      <c r="I179" s="6"/>
      <c r="J179" s="19"/>
      <c r="K179" s="19"/>
      <c r="L179" s="21" t="str">
        <f aca="false">IF(OR(D179="",E179=""),"",D179*E179)</f>
        <v/>
      </c>
      <c r="M179" s="22" t="str">
        <f aca="false">IF(L179="","",IF(SUM($L$6:$L$205)=0,0,SUMIF($L$6:$L$205,"&gt;="&amp;L179)/SUM($L$6:$L$205)))</f>
        <v/>
      </c>
      <c r="N179" s="23" t="str">
        <f aca="false">IF(M179="","",IF(M179&lt;=Instructions!$C$19,"A",IF(M179&lt;=Instructions!$C$20,"B","C")))</f>
        <v/>
      </c>
      <c r="O179" s="24" t="str">
        <f aca="false">IF(OR(G179="",H179="",F179="",I179=""),"",ROUND((Instructions!$C$25*G179+Instructions!$C$26*H179+Instructions!$C$27*IF(F179&lt;=1,1,IF(F179&lt;=4,2,IF(F179&lt;=12,3,IF(F179&lt;=24,4,5))))+Instructions!$C$28*IF(I179="Yes",1,IF(I179="Partial",3,5)))/5*100,0))</f>
        <v/>
      </c>
      <c r="P179" s="23" t="str">
        <f aca="false">IF(O179="","",IF(OR(G179=5,O179&gt;=Instructions!$C$21),"V",IF(O179&gt;=Instructions!$C$22,"E","D")))</f>
        <v/>
      </c>
      <c r="Q179" s="24" t="str">
        <f aca="false">IF(J179="","",IF(J179&lt;=Instructions!$C$23,"F",IF(J179&lt;=Instructions!$C$24,"S","N")))</f>
        <v/>
      </c>
      <c r="R179" s="21" t="str">
        <f aca="false">IF(OR(K179="",E179=""),"",K179*E179)</f>
        <v/>
      </c>
      <c r="S179" s="7" t="str">
        <f aca="false">IF(OR(N179="",P179=""),"",INDEX(Instructions!$C$49:$E$51,MATCH(P179,Instructions!$B$49:$B$51,0),MATCH(N179,Instructions!$C$48:$E$48,0))&amp;IF(Q179="N"," | Non-moving: review for disposal",""))</f>
        <v/>
      </c>
    </row>
    <row r="180" customFormat="false" ht="15" hidden="false" customHeight="false" outlineLevel="0" collapsed="false">
      <c r="A180" s="6"/>
      <c r="B180" s="6"/>
      <c r="C180" s="6"/>
      <c r="D180" s="19"/>
      <c r="E180" s="20"/>
      <c r="F180" s="19"/>
      <c r="G180" s="6"/>
      <c r="H180" s="6"/>
      <c r="I180" s="6"/>
      <c r="J180" s="19"/>
      <c r="K180" s="19"/>
      <c r="L180" s="21" t="str">
        <f aca="false">IF(OR(D180="",E180=""),"",D180*E180)</f>
        <v/>
      </c>
      <c r="M180" s="22" t="str">
        <f aca="false">IF(L180="","",IF(SUM($L$6:$L$205)=0,0,SUMIF($L$6:$L$205,"&gt;="&amp;L180)/SUM($L$6:$L$205)))</f>
        <v/>
      </c>
      <c r="N180" s="23" t="str">
        <f aca="false">IF(M180="","",IF(M180&lt;=Instructions!$C$19,"A",IF(M180&lt;=Instructions!$C$20,"B","C")))</f>
        <v/>
      </c>
      <c r="O180" s="24" t="str">
        <f aca="false">IF(OR(G180="",H180="",F180="",I180=""),"",ROUND((Instructions!$C$25*G180+Instructions!$C$26*H180+Instructions!$C$27*IF(F180&lt;=1,1,IF(F180&lt;=4,2,IF(F180&lt;=12,3,IF(F180&lt;=24,4,5))))+Instructions!$C$28*IF(I180="Yes",1,IF(I180="Partial",3,5)))/5*100,0))</f>
        <v/>
      </c>
      <c r="P180" s="23" t="str">
        <f aca="false">IF(O180="","",IF(OR(G180=5,O180&gt;=Instructions!$C$21),"V",IF(O180&gt;=Instructions!$C$22,"E","D")))</f>
        <v/>
      </c>
      <c r="Q180" s="24" t="str">
        <f aca="false">IF(J180="","",IF(J180&lt;=Instructions!$C$23,"F",IF(J180&lt;=Instructions!$C$24,"S","N")))</f>
        <v/>
      </c>
      <c r="R180" s="21" t="str">
        <f aca="false">IF(OR(K180="",E180=""),"",K180*E180)</f>
        <v/>
      </c>
      <c r="S180" s="7" t="str">
        <f aca="false">IF(OR(N180="",P180=""),"",INDEX(Instructions!$C$49:$E$51,MATCH(P180,Instructions!$B$49:$B$51,0),MATCH(N180,Instructions!$C$48:$E$48,0))&amp;IF(Q180="N"," | Non-moving: review for disposal",""))</f>
        <v/>
      </c>
    </row>
    <row r="181" customFormat="false" ht="15" hidden="false" customHeight="false" outlineLevel="0" collapsed="false">
      <c r="A181" s="6"/>
      <c r="B181" s="6"/>
      <c r="C181" s="6"/>
      <c r="D181" s="19"/>
      <c r="E181" s="20"/>
      <c r="F181" s="19"/>
      <c r="G181" s="6"/>
      <c r="H181" s="6"/>
      <c r="I181" s="6"/>
      <c r="J181" s="19"/>
      <c r="K181" s="19"/>
      <c r="L181" s="21" t="str">
        <f aca="false">IF(OR(D181="",E181=""),"",D181*E181)</f>
        <v/>
      </c>
      <c r="M181" s="22" t="str">
        <f aca="false">IF(L181="","",IF(SUM($L$6:$L$205)=0,0,SUMIF($L$6:$L$205,"&gt;="&amp;L181)/SUM($L$6:$L$205)))</f>
        <v/>
      </c>
      <c r="N181" s="23" t="str">
        <f aca="false">IF(M181="","",IF(M181&lt;=Instructions!$C$19,"A",IF(M181&lt;=Instructions!$C$20,"B","C")))</f>
        <v/>
      </c>
      <c r="O181" s="24" t="str">
        <f aca="false">IF(OR(G181="",H181="",F181="",I181=""),"",ROUND((Instructions!$C$25*G181+Instructions!$C$26*H181+Instructions!$C$27*IF(F181&lt;=1,1,IF(F181&lt;=4,2,IF(F181&lt;=12,3,IF(F181&lt;=24,4,5))))+Instructions!$C$28*IF(I181="Yes",1,IF(I181="Partial",3,5)))/5*100,0))</f>
        <v/>
      </c>
      <c r="P181" s="23" t="str">
        <f aca="false">IF(O181="","",IF(OR(G181=5,O181&gt;=Instructions!$C$21),"V",IF(O181&gt;=Instructions!$C$22,"E","D")))</f>
        <v/>
      </c>
      <c r="Q181" s="24" t="str">
        <f aca="false">IF(J181="","",IF(J181&lt;=Instructions!$C$23,"F",IF(J181&lt;=Instructions!$C$24,"S","N")))</f>
        <v/>
      </c>
      <c r="R181" s="21" t="str">
        <f aca="false">IF(OR(K181="",E181=""),"",K181*E181)</f>
        <v/>
      </c>
      <c r="S181" s="7" t="str">
        <f aca="false">IF(OR(N181="",P181=""),"",INDEX(Instructions!$C$49:$E$51,MATCH(P181,Instructions!$B$49:$B$51,0),MATCH(N181,Instructions!$C$48:$E$48,0))&amp;IF(Q181="N"," | Non-moving: review for disposal",""))</f>
        <v/>
      </c>
    </row>
    <row r="182" customFormat="false" ht="15" hidden="false" customHeight="false" outlineLevel="0" collapsed="false">
      <c r="A182" s="6"/>
      <c r="B182" s="6"/>
      <c r="C182" s="6"/>
      <c r="D182" s="19"/>
      <c r="E182" s="20"/>
      <c r="F182" s="19"/>
      <c r="G182" s="6"/>
      <c r="H182" s="6"/>
      <c r="I182" s="6"/>
      <c r="J182" s="19"/>
      <c r="K182" s="19"/>
      <c r="L182" s="21" t="str">
        <f aca="false">IF(OR(D182="",E182=""),"",D182*E182)</f>
        <v/>
      </c>
      <c r="M182" s="22" t="str">
        <f aca="false">IF(L182="","",IF(SUM($L$6:$L$205)=0,0,SUMIF($L$6:$L$205,"&gt;="&amp;L182)/SUM($L$6:$L$205)))</f>
        <v/>
      </c>
      <c r="N182" s="23" t="str">
        <f aca="false">IF(M182="","",IF(M182&lt;=Instructions!$C$19,"A",IF(M182&lt;=Instructions!$C$20,"B","C")))</f>
        <v/>
      </c>
      <c r="O182" s="24" t="str">
        <f aca="false">IF(OR(G182="",H182="",F182="",I182=""),"",ROUND((Instructions!$C$25*G182+Instructions!$C$26*H182+Instructions!$C$27*IF(F182&lt;=1,1,IF(F182&lt;=4,2,IF(F182&lt;=12,3,IF(F182&lt;=24,4,5))))+Instructions!$C$28*IF(I182="Yes",1,IF(I182="Partial",3,5)))/5*100,0))</f>
        <v/>
      </c>
      <c r="P182" s="23" t="str">
        <f aca="false">IF(O182="","",IF(OR(G182=5,O182&gt;=Instructions!$C$21),"V",IF(O182&gt;=Instructions!$C$22,"E","D")))</f>
        <v/>
      </c>
      <c r="Q182" s="24" t="str">
        <f aca="false">IF(J182="","",IF(J182&lt;=Instructions!$C$23,"F",IF(J182&lt;=Instructions!$C$24,"S","N")))</f>
        <v/>
      </c>
      <c r="R182" s="21" t="str">
        <f aca="false">IF(OR(K182="",E182=""),"",K182*E182)</f>
        <v/>
      </c>
      <c r="S182" s="7" t="str">
        <f aca="false">IF(OR(N182="",P182=""),"",INDEX(Instructions!$C$49:$E$51,MATCH(P182,Instructions!$B$49:$B$51,0),MATCH(N182,Instructions!$C$48:$E$48,0))&amp;IF(Q182="N"," | Non-moving: review for disposal",""))</f>
        <v/>
      </c>
    </row>
    <row r="183" customFormat="false" ht="15" hidden="false" customHeight="false" outlineLevel="0" collapsed="false">
      <c r="A183" s="6"/>
      <c r="B183" s="6"/>
      <c r="C183" s="6"/>
      <c r="D183" s="19"/>
      <c r="E183" s="20"/>
      <c r="F183" s="19"/>
      <c r="G183" s="6"/>
      <c r="H183" s="6"/>
      <c r="I183" s="6"/>
      <c r="J183" s="19"/>
      <c r="K183" s="19"/>
      <c r="L183" s="21" t="str">
        <f aca="false">IF(OR(D183="",E183=""),"",D183*E183)</f>
        <v/>
      </c>
      <c r="M183" s="22" t="str">
        <f aca="false">IF(L183="","",IF(SUM($L$6:$L$205)=0,0,SUMIF($L$6:$L$205,"&gt;="&amp;L183)/SUM($L$6:$L$205)))</f>
        <v/>
      </c>
      <c r="N183" s="23" t="str">
        <f aca="false">IF(M183="","",IF(M183&lt;=Instructions!$C$19,"A",IF(M183&lt;=Instructions!$C$20,"B","C")))</f>
        <v/>
      </c>
      <c r="O183" s="24" t="str">
        <f aca="false">IF(OR(G183="",H183="",F183="",I183=""),"",ROUND((Instructions!$C$25*G183+Instructions!$C$26*H183+Instructions!$C$27*IF(F183&lt;=1,1,IF(F183&lt;=4,2,IF(F183&lt;=12,3,IF(F183&lt;=24,4,5))))+Instructions!$C$28*IF(I183="Yes",1,IF(I183="Partial",3,5)))/5*100,0))</f>
        <v/>
      </c>
      <c r="P183" s="23" t="str">
        <f aca="false">IF(O183="","",IF(OR(G183=5,O183&gt;=Instructions!$C$21),"V",IF(O183&gt;=Instructions!$C$22,"E","D")))</f>
        <v/>
      </c>
      <c r="Q183" s="24" t="str">
        <f aca="false">IF(J183="","",IF(J183&lt;=Instructions!$C$23,"F",IF(J183&lt;=Instructions!$C$24,"S","N")))</f>
        <v/>
      </c>
      <c r="R183" s="21" t="str">
        <f aca="false">IF(OR(K183="",E183=""),"",K183*E183)</f>
        <v/>
      </c>
      <c r="S183" s="7" t="str">
        <f aca="false">IF(OR(N183="",P183=""),"",INDEX(Instructions!$C$49:$E$51,MATCH(P183,Instructions!$B$49:$B$51,0),MATCH(N183,Instructions!$C$48:$E$48,0))&amp;IF(Q183="N"," | Non-moving: review for disposal",""))</f>
        <v/>
      </c>
    </row>
    <row r="184" customFormat="false" ht="15" hidden="false" customHeight="false" outlineLevel="0" collapsed="false">
      <c r="A184" s="6"/>
      <c r="B184" s="6"/>
      <c r="C184" s="6"/>
      <c r="D184" s="19"/>
      <c r="E184" s="20"/>
      <c r="F184" s="19"/>
      <c r="G184" s="6"/>
      <c r="H184" s="6"/>
      <c r="I184" s="6"/>
      <c r="J184" s="19"/>
      <c r="K184" s="19"/>
      <c r="L184" s="21" t="str">
        <f aca="false">IF(OR(D184="",E184=""),"",D184*E184)</f>
        <v/>
      </c>
      <c r="M184" s="22" t="str">
        <f aca="false">IF(L184="","",IF(SUM($L$6:$L$205)=0,0,SUMIF($L$6:$L$205,"&gt;="&amp;L184)/SUM($L$6:$L$205)))</f>
        <v/>
      </c>
      <c r="N184" s="23" t="str">
        <f aca="false">IF(M184="","",IF(M184&lt;=Instructions!$C$19,"A",IF(M184&lt;=Instructions!$C$20,"B","C")))</f>
        <v/>
      </c>
      <c r="O184" s="24" t="str">
        <f aca="false">IF(OR(G184="",H184="",F184="",I184=""),"",ROUND((Instructions!$C$25*G184+Instructions!$C$26*H184+Instructions!$C$27*IF(F184&lt;=1,1,IF(F184&lt;=4,2,IF(F184&lt;=12,3,IF(F184&lt;=24,4,5))))+Instructions!$C$28*IF(I184="Yes",1,IF(I184="Partial",3,5)))/5*100,0))</f>
        <v/>
      </c>
      <c r="P184" s="23" t="str">
        <f aca="false">IF(O184="","",IF(OR(G184=5,O184&gt;=Instructions!$C$21),"V",IF(O184&gt;=Instructions!$C$22,"E","D")))</f>
        <v/>
      </c>
      <c r="Q184" s="24" t="str">
        <f aca="false">IF(J184="","",IF(J184&lt;=Instructions!$C$23,"F",IF(J184&lt;=Instructions!$C$24,"S","N")))</f>
        <v/>
      </c>
      <c r="R184" s="21" t="str">
        <f aca="false">IF(OR(K184="",E184=""),"",K184*E184)</f>
        <v/>
      </c>
      <c r="S184" s="7" t="str">
        <f aca="false">IF(OR(N184="",P184=""),"",INDEX(Instructions!$C$49:$E$51,MATCH(P184,Instructions!$B$49:$B$51,0),MATCH(N184,Instructions!$C$48:$E$48,0))&amp;IF(Q184="N"," | Non-moving: review for disposal",""))</f>
        <v/>
      </c>
    </row>
    <row r="185" customFormat="false" ht="15" hidden="false" customHeight="false" outlineLevel="0" collapsed="false">
      <c r="A185" s="6"/>
      <c r="B185" s="6"/>
      <c r="C185" s="6"/>
      <c r="D185" s="19"/>
      <c r="E185" s="20"/>
      <c r="F185" s="19"/>
      <c r="G185" s="6"/>
      <c r="H185" s="6"/>
      <c r="I185" s="6"/>
      <c r="J185" s="19"/>
      <c r="K185" s="19"/>
      <c r="L185" s="21" t="str">
        <f aca="false">IF(OR(D185="",E185=""),"",D185*E185)</f>
        <v/>
      </c>
      <c r="M185" s="22" t="str">
        <f aca="false">IF(L185="","",IF(SUM($L$6:$L$205)=0,0,SUMIF($L$6:$L$205,"&gt;="&amp;L185)/SUM($L$6:$L$205)))</f>
        <v/>
      </c>
      <c r="N185" s="23" t="str">
        <f aca="false">IF(M185="","",IF(M185&lt;=Instructions!$C$19,"A",IF(M185&lt;=Instructions!$C$20,"B","C")))</f>
        <v/>
      </c>
      <c r="O185" s="24" t="str">
        <f aca="false">IF(OR(G185="",H185="",F185="",I185=""),"",ROUND((Instructions!$C$25*G185+Instructions!$C$26*H185+Instructions!$C$27*IF(F185&lt;=1,1,IF(F185&lt;=4,2,IF(F185&lt;=12,3,IF(F185&lt;=24,4,5))))+Instructions!$C$28*IF(I185="Yes",1,IF(I185="Partial",3,5)))/5*100,0))</f>
        <v/>
      </c>
      <c r="P185" s="23" t="str">
        <f aca="false">IF(O185="","",IF(OR(G185=5,O185&gt;=Instructions!$C$21),"V",IF(O185&gt;=Instructions!$C$22,"E","D")))</f>
        <v/>
      </c>
      <c r="Q185" s="24" t="str">
        <f aca="false">IF(J185="","",IF(J185&lt;=Instructions!$C$23,"F",IF(J185&lt;=Instructions!$C$24,"S","N")))</f>
        <v/>
      </c>
      <c r="R185" s="21" t="str">
        <f aca="false">IF(OR(K185="",E185=""),"",K185*E185)</f>
        <v/>
      </c>
      <c r="S185" s="7" t="str">
        <f aca="false">IF(OR(N185="",P185=""),"",INDEX(Instructions!$C$49:$E$51,MATCH(P185,Instructions!$B$49:$B$51,0),MATCH(N185,Instructions!$C$48:$E$48,0))&amp;IF(Q185="N"," | Non-moving: review for disposal",""))</f>
        <v/>
      </c>
    </row>
    <row r="186" customFormat="false" ht="15" hidden="false" customHeight="false" outlineLevel="0" collapsed="false">
      <c r="A186" s="6"/>
      <c r="B186" s="6"/>
      <c r="C186" s="6"/>
      <c r="D186" s="19"/>
      <c r="E186" s="20"/>
      <c r="F186" s="19"/>
      <c r="G186" s="6"/>
      <c r="H186" s="6"/>
      <c r="I186" s="6"/>
      <c r="J186" s="19"/>
      <c r="K186" s="19"/>
      <c r="L186" s="21" t="str">
        <f aca="false">IF(OR(D186="",E186=""),"",D186*E186)</f>
        <v/>
      </c>
      <c r="M186" s="22" t="str">
        <f aca="false">IF(L186="","",IF(SUM($L$6:$L$205)=0,0,SUMIF($L$6:$L$205,"&gt;="&amp;L186)/SUM($L$6:$L$205)))</f>
        <v/>
      </c>
      <c r="N186" s="23" t="str">
        <f aca="false">IF(M186="","",IF(M186&lt;=Instructions!$C$19,"A",IF(M186&lt;=Instructions!$C$20,"B","C")))</f>
        <v/>
      </c>
      <c r="O186" s="24" t="str">
        <f aca="false">IF(OR(G186="",H186="",F186="",I186=""),"",ROUND((Instructions!$C$25*G186+Instructions!$C$26*H186+Instructions!$C$27*IF(F186&lt;=1,1,IF(F186&lt;=4,2,IF(F186&lt;=12,3,IF(F186&lt;=24,4,5))))+Instructions!$C$28*IF(I186="Yes",1,IF(I186="Partial",3,5)))/5*100,0))</f>
        <v/>
      </c>
      <c r="P186" s="23" t="str">
        <f aca="false">IF(O186="","",IF(OR(G186=5,O186&gt;=Instructions!$C$21),"V",IF(O186&gt;=Instructions!$C$22,"E","D")))</f>
        <v/>
      </c>
      <c r="Q186" s="24" t="str">
        <f aca="false">IF(J186="","",IF(J186&lt;=Instructions!$C$23,"F",IF(J186&lt;=Instructions!$C$24,"S","N")))</f>
        <v/>
      </c>
      <c r="R186" s="21" t="str">
        <f aca="false">IF(OR(K186="",E186=""),"",K186*E186)</f>
        <v/>
      </c>
      <c r="S186" s="7" t="str">
        <f aca="false">IF(OR(N186="",P186=""),"",INDEX(Instructions!$C$49:$E$51,MATCH(P186,Instructions!$B$49:$B$51,0),MATCH(N186,Instructions!$C$48:$E$48,0))&amp;IF(Q186="N"," | Non-moving: review for disposal",""))</f>
        <v/>
      </c>
    </row>
    <row r="187" customFormat="false" ht="15" hidden="false" customHeight="false" outlineLevel="0" collapsed="false">
      <c r="A187" s="6"/>
      <c r="B187" s="6"/>
      <c r="C187" s="6"/>
      <c r="D187" s="19"/>
      <c r="E187" s="20"/>
      <c r="F187" s="19"/>
      <c r="G187" s="6"/>
      <c r="H187" s="6"/>
      <c r="I187" s="6"/>
      <c r="J187" s="19"/>
      <c r="K187" s="19"/>
      <c r="L187" s="21" t="str">
        <f aca="false">IF(OR(D187="",E187=""),"",D187*E187)</f>
        <v/>
      </c>
      <c r="M187" s="22" t="str">
        <f aca="false">IF(L187="","",IF(SUM($L$6:$L$205)=0,0,SUMIF($L$6:$L$205,"&gt;="&amp;L187)/SUM($L$6:$L$205)))</f>
        <v/>
      </c>
      <c r="N187" s="23" t="str">
        <f aca="false">IF(M187="","",IF(M187&lt;=Instructions!$C$19,"A",IF(M187&lt;=Instructions!$C$20,"B","C")))</f>
        <v/>
      </c>
      <c r="O187" s="24" t="str">
        <f aca="false">IF(OR(G187="",H187="",F187="",I187=""),"",ROUND((Instructions!$C$25*G187+Instructions!$C$26*H187+Instructions!$C$27*IF(F187&lt;=1,1,IF(F187&lt;=4,2,IF(F187&lt;=12,3,IF(F187&lt;=24,4,5))))+Instructions!$C$28*IF(I187="Yes",1,IF(I187="Partial",3,5)))/5*100,0))</f>
        <v/>
      </c>
      <c r="P187" s="23" t="str">
        <f aca="false">IF(O187="","",IF(OR(G187=5,O187&gt;=Instructions!$C$21),"V",IF(O187&gt;=Instructions!$C$22,"E","D")))</f>
        <v/>
      </c>
      <c r="Q187" s="24" t="str">
        <f aca="false">IF(J187="","",IF(J187&lt;=Instructions!$C$23,"F",IF(J187&lt;=Instructions!$C$24,"S","N")))</f>
        <v/>
      </c>
      <c r="R187" s="21" t="str">
        <f aca="false">IF(OR(K187="",E187=""),"",K187*E187)</f>
        <v/>
      </c>
      <c r="S187" s="7" t="str">
        <f aca="false">IF(OR(N187="",P187=""),"",INDEX(Instructions!$C$49:$E$51,MATCH(P187,Instructions!$B$49:$B$51,0),MATCH(N187,Instructions!$C$48:$E$48,0))&amp;IF(Q187="N"," | Non-moving: review for disposal",""))</f>
        <v/>
      </c>
    </row>
    <row r="188" customFormat="false" ht="15" hidden="false" customHeight="false" outlineLevel="0" collapsed="false">
      <c r="A188" s="6"/>
      <c r="B188" s="6"/>
      <c r="C188" s="6"/>
      <c r="D188" s="19"/>
      <c r="E188" s="20"/>
      <c r="F188" s="19"/>
      <c r="G188" s="6"/>
      <c r="H188" s="6"/>
      <c r="I188" s="6"/>
      <c r="J188" s="19"/>
      <c r="K188" s="19"/>
      <c r="L188" s="21" t="str">
        <f aca="false">IF(OR(D188="",E188=""),"",D188*E188)</f>
        <v/>
      </c>
      <c r="M188" s="22" t="str">
        <f aca="false">IF(L188="","",IF(SUM($L$6:$L$205)=0,0,SUMIF($L$6:$L$205,"&gt;="&amp;L188)/SUM($L$6:$L$205)))</f>
        <v/>
      </c>
      <c r="N188" s="23" t="str">
        <f aca="false">IF(M188="","",IF(M188&lt;=Instructions!$C$19,"A",IF(M188&lt;=Instructions!$C$20,"B","C")))</f>
        <v/>
      </c>
      <c r="O188" s="24" t="str">
        <f aca="false">IF(OR(G188="",H188="",F188="",I188=""),"",ROUND((Instructions!$C$25*G188+Instructions!$C$26*H188+Instructions!$C$27*IF(F188&lt;=1,1,IF(F188&lt;=4,2,IF(F188&lt;=12,3,IF(F188&lt;=24,4,5))))+Instructions!$C$28*IF(I188="Yes",1,IF(I188="Partial",3,5)))/5*100,0))</f>
        <v/>
      </c>
      <c r="P188" s="23" t="str">
        <f aca="false">IF(O188="","",IF(OR(G188=5,O188&gt;=Instructions!$C$21),"V",IF(O188&gt;=Instructions!$C$22,"E","D")))</f>
        <v/>
      </c>
      <c r="Q188" s="24" t="str">
        <f aca="false">IF(J188="","",IF(J188&lt;=Instructions!$C$23,"F",IF(J188&lt;=Instructions!$C$24,"S","N")))</f>
        <v/>
      </c>
      <c r="R188" s="21" t="str">
        <f aca="false">IF(OR(K188="",E188=""),"",K188*E188)</f>
        <v/>
      </c>
      <c r="S188" s="7" t="str">
        <f aca="false">IF(OR(N188="",P188=""),"",INDEX(Instructions!$C$49:$E$51,MATCH(P188,Instructions!$B$49:$B$51,0),MATCH(N188,Instructions!$C$48:$E$48,0))&amp;IF(Q188="N"," | Non-moving: review for disposal",""))</f>
        <v/>
      </c>
    </row>
    <row r="189" customFormat="false" ht="15" hidden="false" customHeight="false" outlineLevel="0" collapsed="false">
      <c r="A189" s="6"/>
      <c r="B189" s="6"/>
      <c r="C189" s="6"/>
      <c r="D189" s="19"/>
      <c r="E189" s="20"/>
      <c r="F189" s="19"/>
      <c r="G189" s="6"/>
      <c r="H189" s="6"/>
      <c r="I189" s="6"/>
      <c r="J189" s="19"/>
      <c r="K189" s="19"/>
      <c r="L189" s="21" t="str">
        <f aca="false">IF(OR(D189="",E189=""),"",D189*E189)</f>
        <v/>
      </c>
      <c r="M189" s="22" t="str">
        <f aca="false">IF(L189="","",IF(SUM($L$6:$L$205)=0,0,SUMIF($L$6:$L$205,"&gt;="&amp;L189)/SUM($L$6:$L$205)))</f>
        <v/>
      </c>
      <c r="N189" s="23" t="str">
        <f aca="false">IF(M189="","",IF(M189&lt;=Instructions!$C$19,"A",IF(M189&lt;=Instructions!$C$20,"B","C")))</f>
        <v/>
      </c>
      <c r="O189" s="24" t="str">
        <f aca="false">IF(OR(G189="",H189="",F189="",I189=""),"",ROUND((Instructions!$C$25*G189+Instructions!$C$26*H189+Instructions!$C$27*IF(F189&lt;=1,1,IF(F189&lt;=4,2,IF(F189&lt;=12,3,IF(F189&lt;=24,4,5))))+Instructions!$C$28*IF(I189="Yes",1,IF(I189="Partial",3,5)))/5*100,0))</f>
        <v/>
      </c>
      <c r="P189" s="23" t="str">
        <f aca="false">IF(O189="","",IF(OR(G189=5,O189&gt;=Instructions!$C$21),"V",IF(O189&gt;=Instructions!$C$22,"E","D")))</f>
        <v/>
      </c>
      <c r="Q189" s="24" t="str">
        <f aca="false">IF(J189="","",IF(J189&lt;=Instructions!$C$23,"F",IF(J189&lt;=Instructions!$C$24,"S","N")))</f>
        <v/>
      </c>
      <c r="R189" s="21" t="str">
        <f aca="false">IF(OR(K189="",E189=""),"",K189*E189)</f>
        <v/>
      </c>
      <c r="S189" s="7" t="str">
        <f aca="false">IF(OR(N189="",P189=""),"",INDEX(Instructions!$C$49:$E$51,MATCH(P189,Instructions!$B$49:$B$51,0),MATCH(N189,Instructions!$C$48:$E$48,0))&amp;IF(Q189="N"," | Non-moving: review for disposal",""))</f>
        <v/>
      </c>
    </row>
    <row r="190" customFormat="false" ht="15" hidden="false" customHeight="false" outlineLevel="0" collapsed="false">
      <c r="A190" s="6"/>
      <c r="B190" s="6"/>
      <c r="C190" s="6"/>
      <c r="D190" s="19"/>
      <c r="E190" s="20"/>
      <c r="F190" s="19"/>
      <c r="G190" s="6"/>
      <c r="H190" s="6"/>
      <c r="I190" s="6"/>
      <c r="J190" s="19"/>
      <c r="K190" s="19"/>
      <c r="L190" s="21" t="str">
        <f aca="false">IF(OR(D190="",E190=""),"",D190*E190)</f>
        <v/>
      </c>
      <c r="M190" s="22" t="str">
        <f aca="false">IF(L190="","",IF(SUM($L$6:$L$205)=0,0,SUMIF($L$6:$L$205,"&gt;="&amp;L190)/SUM($L$6:$L$205)))</f>
        <v/>
      </c>
      <c r="N190" s="23" t="str">
        <f aca="false">IF(M190="","",IF(M190&lt;=Instructions!$C$19,"A",IF(M190&lt;=Instructions!$C$20,"B","C")))</f>
        <v/>
      </c>
      <c r="O190" s="24" t="str">
        <f aca="false">IF(OR(G190="",H190="",F190="",I190=""),"",ROUND((Instructions!$C$25*G190+Instructions!$C$26*H190+Instructions!$C$27*IF(F190&lt;=1,1,IF(F190&lt;=4,2,IF(F190&lt;=12,3,IF(F190&lt;=24,4,5))))+Instructions!$C$28*IF(I190="Yes",1,IF(I190="Partial",3,5)))/5*100,0))</f>
        <v/>
      </c>
      <c r="P190" s="23" t="str">
        <f aca="false">IF(O190="","",IF(OR(G190=5,O190&gt;=Instructions!$C$21),"V",IF(O190&gt;=Instructions!$C$22,"E","D")))</f>
        <v/>
      </c>
      <c r="Q190" s="24" t="str">
        <f aca="false">IF(J190="","",IF(J190&lt;=Instructions!$C$23,"F",IF(J190&lt;=Instructions!$C$24,"S","N")))</f>
        <v/>
      </c>
      <c r="R190" s="21" t="str">
        <f aca="false">IF(OR(K190="",E190=""),"",K190*E190)</f>
        <v/>
      </c>
      <c r="S190" s="7" t="str">
        <f aca="false">IF(OR(N190="",P190=""),"",INDEX(Instructions!$C$49:$E$51,MATCH(P190,Instructions!$B$49:$B$51,0),MATCH(N190,Instructions!$C$48:$E$48,0))&amp;IF(Q190="N"," | Non-moving: review for disposal",""))</f>
        <v/>
      </c>
    </row>
    <row r="191" customFormat="false" ht="15" hidden="false" customHeight="false" outlineLevel="0" collapsed="false">
      <c r="A191" s="6"/>
      <c r="B191" s="6"/>
      <c r="C191" s="6"/>
      <c r="D191" s="19"/>
      <c r="E191" s="20"/>
      <c r="F191" s="19"/>
      <c r="G191" s="6"/>
      <c r="H191" s="6"/>
      <c r="I191" s="6"/>
      <c r="J191" s="19"/>
      <c r="K191" s="19"/>
      <c r="L191" s="21" t="str">
        <f aca="false">IF(OR(D191="",E191=""),"",D191*E191)</f>
        <v/>
      </c>
      <c r="M191" s="22" t="str">
        <f aca="false">IF(L191="","",IF(SUM($L$6:$L$205)=0,0,SUMIF($L$6:$L$205,"&gt;="&amp;L191)/SUM($L$6:$L$205)))</f>
        <v/>
      </c>
      <c r="N191" s="23" t="str">
        <f aca="false">IF(M191="","",IF(M191&lt;=Instructions!$C$19,"A",IF(M191&lt;=Instructions!$C$20,"B","C")))</f>
        <v/>
      </c>
      <c r="O191" s="24" t="str">
        <f aca="false">IF(OR(G191="",H191="",F191="",I191=""),"",ROUND((Instructions!$C$25*G191+Instructions!$C$26*H191+Instructions!$C$27*IF(F191&lt;=1,1,IF(F191&lt;=4,2,IF(F191&lt;=12,3,IF(F191&lt;=24,4,5))))+Instructions!$C$28*IF(I191="Yes",1,IF(I191="Partial",3,5)))/5*100,0))</f>
        <v/>
      </c>
      <c r="P191" s="23" t="str">
        <f aca="false">IF(O191="","",IF(OR(G191=5,O191&gt;=Instructions!$C$21),"V",IF(O191&gt;=Instructions!$C$22,"E","D")))</f>
        <v/>
      </c>
      <c r="Q191" s="24" t="str">
        <f aca="false">IF(J191="","",IF(J191&lt;=Instructions!$C$23,"F",IF(J191&lt;=Instructions!$C$24,"S","N")))</f>
        <v/>
      </c>
      <c r="R191" s="21" t="str">
        <f aca="false">IF(OR(K191="",E191=""),"",K191*E191)</f>
        <v/>
      </c>
      <c r="S191" s="7" t="str">
        <f aca="false">IF(OR(N191="",P191=""),"",INDEX(Instructions!$C$49:$E$51,MATCH(P191,Instructions!$B$49:$B$51,0),MATCH(N191,Instructions!$C$48:$E$48,0))&amp;IF(Q191="N"," | Non-moving: review for disposal",""))</f>
        <v/>
      </c>
    </row>
    <row r="192" customFormat="false" ht="15" hidden="false" customHeight="false" outlineLevel="0" collapsed="false">
      <c r="A192" s="6"/>
      <c r="B192" s="6"/>
      <c r="C192" s="6"/>
      <c r="D192" s="19"/>
      <c r="E192" s="20"/>
      <c r="F192" s="19"/>
      <c r="G192" s="6"/>
      <c r="H192" s="6"/>
      <c r="I192" s="6"/>
      <c r="J192" s="19"/>
      <c r="K192" s="19"/>
      <c r="L192" s="21" t="str">
        <f aca="false">IF(OR(D192="",E192=""),"",D192*E192)</f>
        <v/>
      </c>
      <c r="M192" s="22" t="str">
        <f aca="false">IF(L192="","",IF(SUM($L$6:$L$205)=0,0,SUMIF($L$6:$L$205,"&gt;="&amp;L192)/SUM($L$6:$L$205)))</f>
        <v/>
      </c>
      <c r="N192" s="23" t="str">
        <f aca="false">IF(M192="","",IF(M192&lt;=Instructions!$C$19,"A",IF(M192&lt;=Instructions!$C$20,"B","C")))</f>
        <v/>
      </c>
      <c r="O192" s="24" t="str">
        <f aca="false">IF(OR(G192="",H192="",F192="",I192=""),"",ROUND((Instructions!$C$25*G192+Instructions!$C$26*H192+Instructions!$C$27*IF(F192&lt;=1,1,IF(F192&lt;=4,2,IF(F192&lt;=12,3,IF(F192&lt;=24,4,5))))+Instructions!$C$28*IF(I192="Yes",1,IF(I192="Partial",3,5)))/5*100,0))</f>
        <v/>
      </c>
      <c r="P192" s="23" t="str">
        <f aca="false">IF(O192="","",IF(OR(G192=5,O192&gt;=Instructions!$C$21),"V",IF(O192&gt;=Instructions!$C$22,"E","D")))</f>
        <v/>
      </c>
      <c r="Q192" s="24" t="str">
        <f aca="false">IF(J192="","",IF(J192&lt;=Instructions!$C$23,"F",IF(J192&lt;=Instructions!$C$24,"S","N")))</f>
        <v/>
      </c>
      <c r="R192" s="21" t="str">
        <f aca="false">IF(OR(K192="",E192=""),"",K192*E192)</f>
        <v/>
      </c>
      <c r="S192" s="7" t="str">
        <f aca="false">IF(OR(N192="",P192=""),"",INDEX(Instructions!$C$49:$E$51,MATCH(P192,Instructions!$B$49:$B$51,0),MATCH(N192,Instructions!$C$48:$E$48,0))&amp;IF(Q192="N"," | Non-moving: review for disposal",""))</f>
        <v/>
      </c>
    </row>
    <row r="193" customFormat="false" ht="15" hidden="false" customHeight="false" outlineLevel="0" collapsed="false">
      <c r="A193" s="6"/>
      <c r="B193" s="6"/>
      <c r="C193" s="6"/>
      <c r="D193" s="19"/>
      <c r="E193" s="20"/>
      <c r="F193" s="19"/>
      <c r="G193" s="6"/>
      <c r="H193" s="6"/>
      <c r="I193" s="6"/>
      <c r="J193" s="19"/>
      <c r="K193" s="19"/>
      <c r="L193" s="21" t="str">
        <f aca="false">IF(OR(D193="",E193=""),"",D193*E193)</f>
        <v/>
      </c>
      <c r="M193" s="22" t="str">
        <f aca="false">IF(L193="","",IF(SUM($L$6:$L$205)=0,0,SUMIF($L$6:$L$205,"&gt;="&amp;L193)/SUM($L$6:$L$205)))</f>
        <v/>
      </c>
      <c r="N193" s="23" t="str">
        <f aca="false">IF(M193="","",IF(M193&lt;=Instructions!$C$19,"A",IF(M193&lt;=Instructions!$C$20,"B","C")))</f>
        <v/>
      </c>
      <c r="O193" s="24" t="str">
        <f aca="false">IF(OR(G193="",H193="",F193="",I193=""),"",ROUND((Instructions!$C$25*G193+Instructions!$C$26*H193+Instructions!$C$27*IF(F193&lt;=1,1,IF(F193&lt;=4,2,IF(F193&lt;=12,3,IF(F193&lt;=24,4,5))))+Instructions!$C$28*IF(I193="Yes",1,IF(I193="Partial",3,5)))/5*100,0))</f>
        <v/>
      </c>
      <c r="P193" s="23" t="str">
        <f aca="false">IF(O193="","",IF(OR(G193=5,O193&gt;=Instructions!$C$21),"V",IF(O193&gt;=Instructions!$C$22,"E","D")))</f>
        <v/>
      </c>
      <c r="Q193" s="24" t="str">
        <f aca="false">IF(J193="","",IF(J193&lt;=Instructions!$C$23,"F",IF(J193&lt;=Instructions!$C$24,"S","N")))</f>
        <v/>
      </c>
      <c r="R193" s="21" t="str">
        <f aca="false">IF(OR(K193="",E193=""),"",K193*E193)</f>
        <v/>
      </c>
      <c r="S193" s="7" t="str">
        <f aca="false">IF(OR(N193="",P193=""),"",INDEX(Instructions!$C$49:$E$51,MATCH(P193,Instructions!$B$49:$B$51,0),MATCH(N193,Instructions!$C$48:$E$48,0))&amp;IF(Q193="N"," | Non-moving: review for disposal",""))</f>
        <v/>
      </c>
    </row>
    <row r="194" customFormat="false" ht="15" hidden="false" customHeight="false" outlineLevel="0" collapsed="false">
      <c r="A194" s="6"/>
      <c r="B194" s="6"/>
      <c r="C194" s="6"/>
      <c r="D194" s="19"/>
      <c r="E194" s="20"/>
      <c r="F194" s="19"/>
      <c r="G194" s="6"/>
      <c r="H194" s="6"/>
      <c r="I194" s="6"/>
      <c r="J194" s="19"/>
      <c r="K194" s="19"/>
      <c r="L194" s="21" t="str">
        <f aca="false">IF(OR(D194="",E194=""),"",D194*E194)</f>
        <v/>
      </c>
      <c r="M194" s="22" t="str">
        <f aca="false">IF(L194="","",IF(SUM($L$6:$L$205)=0,0,SUMIF($L$6:$L$205,"&gt;="&amp;L194)/SUM($L$6:$L$205)))</f>
        <v/>
      </c>
      <c r="N194" s="23" t="str">
        <f aca="false">IF(M194="","",IF(M194&lt;=Instructions!$C$19,"A",IF(M194&lt;=Instructions!$C$20,"B","C")))</f>
        <v/>
      </c>
      <c r="O194" s="24" t="str">
        <f aca="false">IF(OR(G194="",H194="",F194="",I194=""),"",ROUND((Instructions!$C$25*G194+Instructions!$C$26*H194+Instructions!$C$27*IF(F194&lt;=1,1,IF(F194&lt;=4,2,IF(F194&lt;=12,3,IF(F194&lt;=24,4,5))))+Instructions!$C$28*IF(I194="Yes",1,IF(I194="Partial",3,5)))/5*100,0))</f>
        <v/>
      </c>
      <c r="P194" s="23" t="str">
        <f aca="false">IF(O194="","",IF(OR(G194=5,O194&gt;=Instructions!$C$21),"V",IF(O194&gt;=Instructions!$C$22,"E","D")))</f>
        <v/>
      </c>
      <c r="Q194" s="24" t="str">
        <f aca="false">IF(J194="","",IF(J194&lt;=Instructions!$C$23,"F",IF(J194&lt;=Instructions!$C$24,"S","N")))</f>
        <v/>
      </c>
      <c r="R194" s="21" t="str">
        <f aca="false">IF(OR(K194="",E194=""),"",K194*E194)</f>
        <v/>
      </c>
      <c r="S194" s="7" t="str">
        <f aca="false">IF(OR(N194="",P194=""),"",INDEX(Instructions!$C$49:$E$51,MATCH(P194,Instructions!$B$49:$B$51,0),MATCH(N194,Instructions!$C$48:$E$48,0))&amp;IF(Q194="N"," | Non-moving: review for disposal",""))</f>
        <v/>
      </c>
    </row>
    <row r="195" customFormat="false" ht="15" hidden="false" customHeight="false" outlineLevel="0" collapsed="false">
      <c r="A195" s="6"/>
      <c r="B195" s="6"/>
      <c r="C195" s="6"/>
      <c r="D195" s="19"/>
      <c r="E195" s="20"/>
      <c r="F195" s="19"/>
      <c r="G195" s="6"/>
      <c r="H195" s="6"/>
      <c r="I195" s="6"/>
      <c r="J195" s="19"/>
      <c r="K195" s="19"/>
      <c r="L195" s="21" t="str">
        <f aca="false">IF(OR(D195="",E195=""),"",D195*E195)</f>
        <v/>
      </c>
      <c r="M195" s="22" t="str">
        <f aca="false">IF(L195="","",IF(SUM($L$6:$L$205)=0,0,SUMIF($L$6:$L$205,"&gt;="&amp;L195)/SUM($L$6:$L$205)))</f>
        <v/>
      </c>
      <c r="N195" s="23" t="str">
        <f aca="false">IF(M195="","",IF(M195&lt;=Instructions!$C$19,"A",IF(M195&lt;=Instructions!$C$20,"B","C")))</f>
        <v/>
      </c>
      <c r="O195" s="24" t="str">
        <f aca="false">IF(OR(G195="",H195="",F195="",I195=""),"",ROUND((Instructions!$C$25*G195+Instructions!$C$26*H195+Instructions!$C$27*IF(F195&lt;=1,1,IF(F195&lt;=4,2,IF(F195&lt;=12,3,IF(F195&lt;=24,4,5))))+Instructions!$C$28*IF(I195="Yes",1,IF(I195="Partial",3,5)))/5*100,0))</f>
        <v/>
      </c>
      <c r="P195" s="23" t="str">
        <f aca="false">IF(O195="","",IF(OR(G195=5,O195&gt;=Instructions!$C$21),"V",IF(O195&gt;=Instructions!$C$22,"E","D")))</f>
        <v/>
      </c>
      <c r="Q195" s="24" t="str">
        <f aca="false">IF(J195="","",IF(J195&lt;=Instructions!$C$23,"F",IF(J195&lt;=Instructions!$C$24,"S","N")))</f>
        <v/>
      </c>
      <c r="R195" s="21" t="str">
        <f aca="false">IF(OR(K195="",E195=""),"",K195*E195)</f>
        <v/>
      </c>
      <c r="S195" s="7" t="str">
        <f aca="false">IF(OR(N195="",P195=""),"",INDEX(Instructions!$C$49:$E$51,MATCH(P195,Instructions!$B$49:$B$51,0),MATCH(N195,Instructions!$C$48:$E$48,0))&amp;IF(Q195="N"," | Non-moving: review for disposal",""))</f>
        <v/>
      </c>
    </row>
    <row r="196" customFormat="false" ht="15" hidden="false" customHeight="false" outlineLevel="0" collapsed="false">
      <c r="A196" s="6"/>
      <c r="B196" s="6"/>
      <c r="C196" s="6"/>
      <c r="D196" s="19"/>
      <c r="E196" s="20"/>
      <c r="F196" s="19"/>
      <c r="G196" s="6"/>
      <c r="H196" s="6"/>
      <c r="I196" s="6"/>
      <c r="J196" s="19"/>
      <c r="K196" s="19"/>
      <c r="L196" s="21" t="str">
        <f aca="false">IF(OR(D196="",E196=""),"",D196*E196)</f>
        <v/>
      </c>
      <c r="M196" s="22" t="str">
        <f aca="false">IF(L196="","",IF(SUM($L$6:$L$205)=0,0,SUMIF($L$6:$L$205,"&gt;="&amp;L196)/SUM($L$6:$L$205)))</f>
        <v/>
      </c>
      <c r="N196" s="23" t="str">
        <f aca="false">IF(M196="","",IF(M196&lt;=Instructions!$C$19,"A",IF(M196&lt;=Instructions!$C$20,"B","C")))</f>
        <v/>
      </c>
      <c r="O196" s="24" t="str">
        <f aca="false">IF(OR(G196="",H196="",F196="",I196=""),"",ROUND((Instructions!$C$25*G196+Instructions!$C$26*H196+Instructions!$C$27*IF(F196&lt;=1,1,IF(F196&lt;=4,2,IF(F196&lt;=12,3,IF(F196&lt;=24,4,5))))+Instructions!$C$28*IF(I196="Yes",1,IF(I196="Partial",3,5)))/5*100,0))</f>
        <v/>
      </c>
      <c r="P196" s="23" t="str">
        <f aca="false">IF(O196="","",IF(OR(G196=5,O196&gt;=Instructions!$C$21),"V",IF(O196&gt;=Instructions!$C$22,"E","D")))</f>
        <v/>
      </c>
      <c r="Q196" s="24" t="str">
        <f aca="false">IF(J196="","",IF(J196&lt;=Instructions!$C$23,"F",IF(J196&lt;=Instructions!$C$24,"S","N")))</f>
        <v/>
      </c>
      <c r="R196" s="21" t="str">
        <f aca="false">IF(OR(K196="",E196=""),"",K196*E196)</f>
        <v/>
      </c>
      <c r="S196" s="7" t="str">
        <f aca="false">IF(OR(N196="",P196=""),"",INDEX(Instructions!$C$49:$E$51,MATCH(P196,Instructions!$B$49:$B$51,0),MATCH(N196,Instructions!$C$48:$E$48,0))&amp;IF(Q196="N"," | Non-moving: review for disposal",""))</f>
        <v/>
      </c>
    </row>
    <row r="197" customFormat="false" ht="15" hidden="false" customHeight="false" outlineLevel="0" collapsed="false">
      <c r="A197" s="6"/>
      <c r="B197" s="6"/>
      <c r="C197" s="6"/>
      <c r="D197" s="19"/>
      <c r="E197" s="20"/>
      <c r="F197" s="19"/>
      <c r="G197" s="6"/>
      <c r="H197" s="6"/>
      <c r="I197" s="6"/>
      <c r="J197" s="19"/>
      <c r="K197" s="19"/>
      <c r="L197" s="21" t="str">
        <f aca="false">IF(OR(D197="",E197=""),"",D197*E197)</f>
        <v/>
      </c>
      <c r="M197" s="22" t="str">
        <f aca="false">IF(L197="","",IF(SUM($L$6:$L$205)=0,0,SUMIF($L$6:$L$205,"&gt;="&amp;L197)/SUM($L$6:$L$205)))</f>
        <v/>
      </c>
      <c r="N197" s="23" t="str">
        <f aca="false">IF(M197="","",IF(M197&lt;=Instructions!$C$19,"A",IF(M197&lt;=Instructions!$C$20,"B","C")))</f>
        <v/>
      </c>
      <c r="O197" s="24" t="str">
        <f aca="false">IF(OR(G197="",H197="",F197="",I197=""),"",ROUND((Instructions!$C$25*G197+Instructions!$C$26*H197+Instructions!$C$27*IF(F197&lt;=1,1,IF(F197&lt;=4,2,IF(F197&lt;=12,3,IF(F197&lt;=24,4,5))))+Instructions!$C$28*IF(I197="Yes",1,IF(I197="Partial",3,5)))/5*100,0))</f>
        <v/>
      </c>
      <c r="P197" s="23" t="str">
        <f aca="false">IF(O197="","",IF(OR(G197=5,O197&gt;=Instructions!$C$21),"V",IF(O197&gt;=Instructions!$C$22,"E","D")))</f>
        <v/>
      </c>
      <c r="Q197" s="24" t="str">
        <f aca="false">IF(J197="","",IF(J197&lt;=Instructions!$C$23,"F",IF(J197&lt;=Instructions!$C$24,"S","N")))</f>
        <v/>
      </c>
      <c r="R197" s="21" t="str">
        <f aca="false">IF(OR(K197="",E197=""),"",K197*E197)</f>
        <v/>
      </c>
      <c r="S197" s="7" t="str">
        <f aca="false">IF(OR(N197="",P197=""),"",INDEX(Instructions!$C$49:$E$51,MATCH(P197,Instructions!$B$49:$B$51,0),MATCH(N197,Instructions!$C$48:$E$48,0))&amp;IF(Q197="N"," | Non-moving: review for disposal",""))</f>
        <v/>
      </c>
    </row>
    <row r="198" customFormat="false" ht="15" hidden="false" customHeight="false" outlineLevel="0" collapsed="false">
      <c r="A198" s="6"/>
      <c r="B198" s="6"/>
      <c r="C198" s="6"/>
      <c r="D198" s="19"/>
      <c r="E198" s="20"/>
      <c r="F198" s="19"/>
      <c r="G198" s="6"/>
      <c r="H198" s="6"/>
      <c r="I198" s="6"/>
      <c r="J198" s="19"/>
      <c r="K198" s="19"/>
      <c r="L198" s="21" t="str">
        <f aca="false">IF(OR(D198="",E198=""),"",D198*E198)</f>
        <v/>
      </c>
      <c r="M198" s="22" t="str">
        <f aca="false">IF(L198="","",IF(SUM($L$6:$L$205)=0,0,SUMIF($L$6:$L$205,"&gt;="&amp;L198)/SUM($L$6:$L$205)))</f>
        <v/>
      </c>
      <c r="N198" s="23" t="str">
        <f aca="false">IF(M198="","",IF(M198&lt;=Instructions!$C$19,"A",IF(M198&lt;=Instructions!$C$20,"B","C")))</f>
        <v/>
      </c>
      <c r="O198" s="24" t="str">
        <f aca="false">IF(OR(G198="",H198="",F198="",I198=""),"",ROUND((Instructions!$C$25*G198+Instructions!$C$26*H198+Instructions!$C$27*IF(F198&lt;=1,1,IF(F198&lt;=4,2,IF(F198&lt;=12,3,IF(F198&lt;=24,4,5))))+Instructions!$C$28*IF(I198="Yes",1,IF(I198="Partial",3,5)))/5*100,0))</f>
        <v/>
      </c>
      <c r="P198" s="23" t="str">
        <f aca="false">IF(O198="","",IF(OR(G198=5,O198&gt;=Instructions!$C$21),"V",IF(O198&gt;=Instructions!$C$22,"E","D")))</f>
        <v/>
      </c>
      <c r="Q198" s="24" t="str">
        <f aca="false">IF(J198="","",IF(J198&lt;=Instructions!$C$23,"F",IF(J198&lt;=Instructions!$C$24,"S","N")))</f>
        <v/>
      </c>
      <c r="R198" s="21" t="str">
        <f aca="false">IF(OR(K198="",E198=""),"",K198*E198)</f>
        <v/>
      </c>
      <c r="S198" s="7" t="str">
        <f aca="false">IF(OR(N198="",P198=""),"",INDEX(Instructions!$C$49:$E$51,MATCH(P198,Instructions!$B$49:$B$51,0),MATCH(N198,Instructions!$C$48:$E$48,0))&amp;IF(Q198="N"," | Non-moving: review for disposal",""))</f>
        <v/>
      </c>
    </row>
    <row r="199" customFormat="false" ht="15" hidden="false" customHeight="false" outlineLevel="0" collapsed="false">
      <c r="A199" s="6"/>
      <c r="B199" s="6"/>
      <c r="C199" s="6"/>
      <c r="D199" s="19"/>
      <c r="E199" s="20"/>
      <c r="F199" s="19"/>
      <c r="G199" s="6"/>
      <c r="H199" s="6"/>
      <c r="I199" s="6"/>
      <c r="J199" s="19"/>
      <c r="K199" s="19"/>
      <c r="L199" s="21" t="str">
        <f aca="false">IF(OR(D199="",E199=""),"",D199*E199)</f>
        <v/>
      </c>
      <c r="M199" s="22" t="str">
        <f aca="false">IF(L199="","",IF(SUM($L$6:$L$205)=0,0,SUMIF($L$6:$L$205,"&gt;="&amp;L199)/SUM($L$6:$L$205)))</f>
        <v/>
      </c>
      <c r="N199" s="23" t="str">
        <f aca="false">IF(M199="","",IF(M199&lt;=Instructions!$C$19,"A",IF(M199&lt;=Instructions!$C$20,"B","C")))</f>
        <v/>
      </c>
      <c r="O199" s="24" t="str">
        <f aca="false">IF(OR(G199="",H199="",F199="",I199=""),"",ROUND((Instructions!$C$25*G199+Instructions!$C$26*H199+Instructions!$C$27*IF(F199&lt;=1,1,IF(F199&lt;=4,2,IF(F199&lt;=12,3,IF(F199&lt;=24,4,5))))+Instructions!$C$28*IF(I199="Yes",1,IF(I199="Partial",3,5)))/5*100,0))</f>
        <v/>
      </c>
      <c r="P199" s="23" t="str">
        <f aca="false">IF(O199="","",IF(OR(G199=5,O199&gt;=Instructions!$C$21),"V",IF(O199&gt;=Instructions!$C$22,"E","D")))</f>
        <v/>
      </c>
      <c r="Q199" s="24" t="str">
        <f aca="false">IF(J199="","",IF(J199&lt;=Instructions!$C$23,"F",IF(J199&lt;=Instructions!$C$24,"S","N")))</f>
        <v/>
      </c>
      <c r="R199" s="21" t="str">
        <f aca="false">IF(OR(K199="",E199=""),"",K199*E199)</f>
        <v/>
      </c>
      <c r="S199" s="7" t="str">
        <f aca="false">IF(OR(N199="",P199=""),"",INDEX(Instructions!$C$49:$E$51,MATCH(P199,Instructions!$B$49:$B$51,0),MATCH(N199,Instructions!$C$48:$E$48,0))&amp;IF(Q199="N"," | Non-moving: review for disposal",""))</f>
        <v/>
      </c>
    </row>
    <row r="200" customFormat="false" ht="15" hidden="false" customHeight="false" outlineLevel="0" collapsed="false">
      <c r="A200" s="6"/>
      <c r="B200" s="6"/>
      <c r="C200" s="6"/>
      <c r="D200" s="19"/>
      <c r="E200" s="20"/>
      <c r="F200" s="19"/>
      <c r="G200" s="6"/>
      <c r="H200" s="6"/>
      <c r="I200" s="6"/>
      <c r="J200" s="19"/>
      <c r="K200" s="19"/>
      <c r="L200" s="21" t="str">
        <f aca="false">IF(OR(D200="",E200=""),"",D200*E200)</f>
        <v/>
      </c>
      <c r="M200" s="22" t="str">
        <f aca="false">IF(L200="","",IF(SUM($L$6:$L$205)=0,0,SUMIF($L$6:$L$205,"&gt;="&amp;L200)/SUM($L$6:$L$205)))</f>
        <v/>
      </c>
      <c r="N200" s="23" t="str">
        <f aca="false">IF(M200="","",IF(M200&lt;=Instructions!$C$19,"A",IF(M200&lt;=Instructions!$C$20,"B","C")))</f>
        <v/>
      </c>
      <c r="O200" s="24" t="str">
        <f aca="false">IF(OR(G200="",H200="",F200="",I200=""),"",ROUND((Instructions!$C$25*G200+Instructions!$C$26*H200+Instructions!$C$27*IF(F200&lt;=1,1,IF(F200&lt;=4,2,IF(F200&lt;=12,3,IF(F200&lt;=24,4,5))))+Instructions!$C$28*IF(I200="Yes",1,IF(I200="Partial",3,5)))/5*100,0))</f>
        <v/>
      </c>
      <c r="P200" s="23" t="str">
        <f aca="false">IF(O200="","",IF(OR(G200=5,O200&gt;=Instructions!$C$21),"V",IF(O200&gt;=Instructions!$C$22,"E","D")))</f>
        <v/>
      </c>
      <c r="Q200" s="24" t="str">
        <f aca="false">IF(J200="","",IF(J200&lt;=Instructions!$C$23,"F",IF(J200&lt;=Instructions!$C$24,"S","N")))</f>
        <v/>
      </c>
      <c r="R200" s="21" t="str">
        <f aca="false">IF(OR(K200="",E200=""),"",K200*E200)</f>
        <v/>
      </c>
      <c r="S200" s="7" t="str">
        <f aca="false">IF(OR(N200="",P200=""),"",INDEX(Instructions!$C$49:$E$51,MATCH(P200,Instructions!$B$49:$B$51,0),MATCH(N200,Instructions!$C$48:$E$48,0))&amp;IF(Q200="N"," | Non-moving: review for disposal",""))</f>
        <v/>
      </c>
    </row>
    <row r="201" customFormat="false" ht="15" hidden="false" customHeight="false" outlineLevel="0" collapsed="false">
      <c r="A201" s="6"/>
      <c r="B201" s="6"/>
      <c r="C201" s="6"/>
      <c r="D201" s="19"/>
      <c r="E201" s="20"/>
      <c r="F201" s="19"/>
      <c r="G201" s="6"/>
      <c r="H201" s="6"/>
      <c r="I201" s="6"/>
      <c r="J201" s="19"/>
      <c r="K201" s="19"/>
      <c r="L201" s="21" t="str">
        <f aca="false">IF(OR(D201="",E201=""),"",D201*E201)</f>
        <v/>
      </c>
      <c r="M201" s="22" t="str">
        <f aca="false">IF(L201="","",IF(SUM($L$6:$L$205)=0,0,SUMIF($L$6:$L$205,"&gt;="&amp;L201)/SUM($L$6:$L$205)))</f>
        <v/>
      </c>
      <c r="N201" s="23" t="str">
        <f aca="false">IF(M201="","",IF(M201&lt;=Instructions!$C$19,"A",IF(M201&lt;=Instructions!$C$20,"B","C")))</f>
        <v/>
      </c>
      <c r="O201" s="24" t="str">
        <f aca="false">IF(OR(G201="",H201="",F201="",I201=""),"",ROUND((Instructions!$C$25*G201+Instructions!$C$26*H201+Instructions!$C$27*IF(F201&lt;=1,1,IF(F201&lt;=4,2,IF(F201&lt;=12,3,IF(F201&lt;=24,4,5))))+Instructions!$C$28*IF(I201="Yes",1,IF(I201="Partial",3,5)))/5*100,0))</f>
        <v/>
      </c>
      <c r="P201" s="23" t="str">
        <f aca="false">IF(O201="","",IF(OR(G201=5,O201&gt;=Instructions!$C$21),"V",IF(O201&gt;=Instructions!$C$22,"E","D")))</f>
        <v/>
      </c>
      <c r="Q201" s="24" t="str">
        <f aca="false">IF(J201="","",IF(J201&lt;=Instructions!$C$23,"F",IF(J201&lt;=Instructions!$C$24,"S","N")))</f>
        <v/>
      </c>
      <c r="R201" s="21" t="str">
        <f aca="false">IF(OR(K201="",E201=""),"",K201*E201)</f>
        <v/>
      </c>
      <c r="S201" s="7" t="str">
        <f aca="false">IF(OR(N201="",P201=""),"",INDEX(Instructions!$C$49:$E$51,MATCH(P201,Instructions!$B$49:$B$51,0),MATCH(N201,Instructions!$C$48:$E$48,0))&amp;IF(Q201="N"," | Non-moving: review for disposal",""))</f>
        <v/>
      </c>
    </row>
    <row r="202" customFormat="false" ht="15" hidden="false" customHeight="false" outlineLevel="0" collapsed="false">
      <c r="A202" s="6"/>
      <c r="B202" s="6"/>
      <c r="C202" s="6"/>
      <c r="D202" s="19"/>
      <c r="E202" s="20"/>
      <c r="F202" s="19"/>
      <c r="G202" s="6"/>
      <c r="H202" s="6"/>
      <c r="I202" s="6"/>
      <c r="J202" s="19"/>
      <c r="K202" s="19"/>
      <c r="L202" s="21" t="str">
        <f aca="false">IF(OR(D202="",E202=""),"",D202*E202)</f>
        <v/>
      </c>
      <c r="M202" s="22" t="str">
        <f aca="false">IF(L202="","",IF(SUM($L$6:$L$205)=0,0,SUMIF($L$6:$L$205,"&gt;="&amp;L202)/SUM($L$6:$L$205)))</f>
        <v/>
      </c>
      <c r="N202" s="23" t="str">
        <f aca="false">IF(M202="","",IF(M202&lt;=Instructions!$C$19,"A",IF(M202&lt;=Instructions!$C$20,"B","C")))</f>
        <v/>
      </c>
      <c r="O202" s="24" t="str">
        <f aca="false">IF(OR(G202="",H202="",F202="",I202=""),"",ROUND((Instructions!$C$25*G202+Instructions!$C$26*H202+Instructions!$C$27*IF(F202&lt;=1,1,IF(F202&lt;=4,2,IF(F202&lt;=12,3,IF(F202&lt;=24,4,5))))+Instructions!$C$28*IF(I202="Yes",1,IF(I202="Partial",3,5)))/5*100,0))</f>
        <v/>
      </c>
      <c r="P202" s="23" t="str">
        <f aca="false">IF(O202="","",IF(OR(G202=5,O202&gt;=Instructions!$C$21),"V",IF(O202&gt;=Instructions!$C$22,"E","D")))</f>
        <v/>
      </c>
      <c r="Q202" s="24" t="str">
        <f aca="false">IF(J202="","",IF(J202&lt;=Instructions!$C$23,"F",IF(J202&lt;=Instructions!$C$24,"S","N")))</f>
        <v/>
      </c>
      <c r="R202" s="21" t="str">
        <f aca="false">IF(OR(K202="",E202=""),"",K202*E202)</f>
        <v/>
      </c>
      <c r="S202" s="7" t="str">
        <f aca="false">IF(OR(N202="",P202=""),"",INDEX(Instructions!$C$49:$E$51,MATCH(P202,Instructions!$B$49:$B$51,0),MATCH(N202,Instructions!$C$48:$E$48,0))&amp;IF(Q202="N"," | Non-moving: review for disposal",""))</f>
        <v/>
      </c>
    </row>
    <row r="203" customFormat="false" ht="15" hidden="false" customHeight="false" outlineLevel="0" collapsed="false">
      <c r="A203" s="6"/>
      <c r="B203" s="6"/>
      <c r="C203" s="6"/>
      <c r="D203" s="19"/>
      <c r="E203" s="20"/>
      <c r="F203" s="19"/>
      <c r="G203" s="6"/>
      <c r="H203" s="6"/>
      <c r="I203" s="6"/>
      <c r="J203" s="19"/>
      <c r="K203" s="19"/>
      <c r="L203" s="21" t="str">
        <f aca="false">IF(OR(D203="",E203=""),"",D203*E203)</f>
        <v/>
      </c>
      <c r="M203" s="22" t="str">
        <f aca="false">IF(L203="","",IF(SUM($L$6:$L$205)=0,0,SUMIF($L$6:$L$205,"&gt;="&amp;L203)/SUM($L$6:$L$205)))</f>
        <v/>
      </c>
      <c r="N203" s="23" t="str">
        <f aca="false">IF(M203="","",IF(M203&lt;=Instructions!$C$19,"A",IF(M203&lt;=Instructions!$C$20,"B","C")))</f>
        <v/>
      </c>
      <c r="O203" s="24" t="str">
        <f aca="false">IF(OR(G203="",H203="",F203="",I203=""),"",ROUND((Instructions!$C$25*G203+Instructions!$C$26*H203+Instructions!$C$27*IF(F203&lt;=1,1,IF(F203&lt;=4,2,IF(F203&lt;=12,3,IF(F203&lt;=24,4,5))))+Instructions!$C$28*IF(I203="Yes",1,IF(I203="Partial",3,5)))/5*100,0))</f>
        <v/>
      </c>
      <c r="P203" s="23" t="str">
        <f aca="false">IF(O203="","",IF(OR(G203=5,O203&gt;=Instructions!$C$21),"V",IF(O203&gt;=Instructions!$C$22,"E","D")))</f>
        <v/>
      </c>
      <c r="Q203" s="24" t="str">
        <f aca="false">IF(J203="","",IF(J203&lt;=Instructions!$C$23,"F",IF(J203&lt;=Instructions!$C$24,"S","N")))</f>
        <v/>
      </c>
      <c r="R203" s="21" t="str">
        <f aca="false">IF(OR(K203="",E203=""),"",K203*E203)</f>
        <v/>
      </c>
      <c r="S203" s="7" t="str">
        <f aca="false">IF(OR(N203="",P203=""),"",INDEX(Instructions!$C$49:$E$51,MATCH(P203,Instructions!$B$49:$B$51,0),MATCH(N203,Instructions!$C$48:$E$48,0))&amp;IF(Q203="N"," | Non-moving: review for disposal",""))</f>
        <v/>
      </c>
    </row>
    <row r="204" customFormat="false" ht="15" hidden="false" customHeight="false" outlineLevel="0" collapsed="false">
      <c r="A204" s="6"/>
      <c r="B204" s="6"/>
      <c r="C204" s="6"/>
      <c r="D204" s="19"/>
      <c r="E204" s="20"/>
      <c r="F204" s="19"/>
      <c r="G204" s="6"/>
      <c r="H204" s="6"/>
      <c r="I204" s="6"/>
      <c r="J204" s="19"/>
      <c r="K204" s="19"/>
      <c r="L204" s="21" t="str">
        <f aca="false">IF(OR(D204="",E204=""),"",D204*E204)</f>
        <v/>
      </c>
      <c r="M204" s="22" t="str">
        <f aca="false">IF(L204="","",IF(SUM($L$6:$L$205)=0,0,SUMIF($L$6:$L$205,"&gt;="&amp;L204)/SUM($L$6:$L$205)))</f>
        <v/>
      </c>
      <c r="N204" s="23" t="str">
        <f aca="false">IF(M204="","",IF(M204&lt;=Instructions!$C$19,"A",IF(M204&lt;=Instructions!$C$20,"B","C")))</f>
        <v/>
      </c>
      <c r="O204" s="24" t="str">
        <f aca="false">IF(OR(G204="",H204="",F204="",I204=""),"",ROUND((Instructions!$C$25*G204+Instructions!$C$26*H204+Instructions!$C$27*IF(F204&lt;=1,1,IF(F204&lt;=4,2,IF(F204&lt;=12,3,IF(F204&lt;=24,4,5))))+Instructions!$C$28*IF(I204="Yes",1,IF(I204="Partial",3,5)))/5*100,0))</f>
        <v/>
      </c>
      <c r="P204" s="23" t="str">
        <f aca="false">IF(O204="","",IF(OR(G204=5,O204&gt;=Instructions!$C$21),"V",IF(O204&gt;=Instructions!$C$22,"E","D")))</f>
        <v/>
      </c>
      <c r="Q204" s="24" t="str">
        <f aca="false">IF(J204="","",IF(J204&lt;=Instructions!$C$23,"F",IF(J204&lt;=Instructions!$C$24,"S","N")))</f>
        <v/>
      </c>
      <c r="R204" s="21" t="str">
        <f aca="false">IF(OR(K204="",E204=""),"",K204*E204)</f>
        <v/>
      </c>
      <c r="S204" s="7" t="str">
        <f aca="false">IF(OR(N204="",P204=""),"",INDEX(Instructions!$C$49:$E$51,MATCH(P204,Instructions!$B$49:$B$51,0),MATCH(N204,Instructions!$C$48:$E$48,0))&amp;IF(Q204="N"," | Non-moving: review for disposal",""))</f>
        <v/>
      </c>
    </row>
    <row r="205" customFormat="false" ht="15" hidden="false" customHeight="false" outlineLevel="0" collapsed="false">
      <c r="A205" s="6"/>
      <c r="B205" s="6"/>
      <c r="C205" s="6"/>
      <c r="D205" s="19"/>
      <c r="E205" s="20"/>
      <c r="F205" s="19"/>
      <c r="G205" s="6"/>
      <c r="H205" s="6"/>
      <c r="I205" s="6"/>
      <c r="J205" s="19"/>
      <c r="K205" s="19"/>
      <c r="L205" s="21" t="str">
        <f aca="false">IF(OR(D205="",E205=""),"",D205*E205)</f>
        <v/>
      </c>
      <c r="M205" s="22" t="str">
        <f aca="false">IF(L205="","",IF(SUM($L$6:$L$205)=0,0,SUMIF($L$6:$L$205,"&gt;="&amp;L205)/SUM($L$6:$L$205)))</f>
        <v/>
      </c>
      <c r="N205" s="23" t="str">
        <f aca="false">IF(M205="","",IF(M205&lt;=Instructions!$C$19,"A",IF(M205&lt;=Instructions!$C$20,"B","C")))</f>
        <v/>
      </c>
      <c r="O205" s="24" t="str">
        <f aca="false">IF(OR(G205="",H205="",F205="",I205=""),"",ROUND((Instructions!$C$25*G205+Instructions!$C$26*H205+Instructions!$C$27*IF(F205&lt;=1,1,IF(F205&lt;=4,2,IF(F205&lt;=12,3,IF(F205&lt;=24,4,5))))+Instructions!$C$28*IF(I205="Yes",1,IF(I205="Partial",3,5)))/5*100,0))</f>
        <v/>
      </c>
      <c r="P205" s="23" t="str">
        <f aca="false">IF(O205="","",IF(OR(G205=5,O205&gt;=Instructions!$C$21),"V",IF(O205&gt;=Instructions!$C$22,"E","D")))</f>
        <v/>
      </c>
      <c r="Q205" s="24" t="str">
        <f aca="false">IF(J205="","",IF(J205&lt;=Instructions!$C$23,"F",IF(J205&lt;=Instructions!$C$24,"S","N")))</f>
        <v/>
      </c>
      <c r="R205" s="21" t="str">
        <f aca="false">IF(OR(K205="",E205=""),"",K205*E205)</f>
        <v/>
      </c>
      <c r="S205" s="7" t="str">
        <f aca="false">IF(OR(N205="",P205=""),"",INDEX(Instructions!$C$49:$E$51,MATCH(P205,Instructions!$B$49:$B$51,0),MATCH(N205,Instructions!$C$48:$E$48,0))&amp;IF(Q205="N"," | Non-moving: review for disposal",""))</f>
        <v/>
      </c>
    </row>
  </sheetData>
  <autoFilter ref="A5:S205"/>
  <conditionalFormatting sqref="P6:P205">
    <cfRule type="cellIs" priority="2" operator="equal" aboveAverage="0" equalAverage="0" bottom="0" percent="0" rank="0" text="" dxfId="12">
      <formula>"V"</formula>
    </cfRule>
    <cfRule type="cellIs" priority="3" operator="equal" aboveAverage="0" equalAverage="0" bottom="0" percent="0" rank="0" text="" dxfId="13">
      <formula>"E"</formula>
    </cfRule>
    <cfRule type="cellIs" priority="4" operator="equal" aboveAverage="0" equalAverage="0" bottom="0" percent="0" rank="0" text="" dxfId="14">
      <formula>"D"</formula>
    </cfRule>
  </conditionalFormatting>
  <conditionalFormatting sqref="N6:N205">
    <cfRule type="cellIs" priority="5" operator="equal" aboveAverage="0" equalAverage="0" bottom="0" percent="0" rank="0" text="" dxfId="12">
      <formula>"A"</formula>
    </cfRule>
    <cfRule type="cellIs" priority="6" operator="equal" aboveAverage="0" equalAverage="0" bottom="0" percent="0" rank="0" text="" dxfId="13">
      <formula>"B"</formula>
    </cfRule>
    <cfRule type="cellIs" priority="7" operator="equal" aboveAverage="0" equalAverage="0" bottom="0" percent="0" rank="0" text="" dxfId="14">
      <formula>"C"</formula>
    </cfRule>
  </conditionalFormatting>
  <dataValidations count="3">
    <dataValidation allowBlank="true" error="Enter a whole number from 1 to 5." errorStyle="stop" errorTitle="Scale 1 to 5" operator="between" showDropDown="false" showErrorMessage="true" showInputMessage="false" sqref="G6:H205" type="whole">
      <formula1>1</formula1>
      <formula2>5</formula2>
    </dataValidation>
    <dataValidation allowBlank="true" error="Choose Yes, Partial or No." errorStyle="stop" errorTitle="Substitute" operator="between" showDropDown="false" showErrorMessage="true" showInputMessage="false" sqref="I6:I205" type="list">
      <formula1>"Yes,Partial,No"</formula1>
      <formula2>0</formula2>
    </dataValidation>
    <dataValidation allowBlank="true" error="Enter a number of zero or more." errorStyle="stop" operator="greaterThanOrEqual" showDropDown="false" showErrorMessage="true" showInputMessage="false" sqref="D6:F205 J6:K205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6" min="3" style="0" width="16"/>
  </cols>
  <sheetData>
    <row r="2" customFormat="false" ht="22.05" hidden="false" customHeight="false" outlineLevel="0" collapsed="false">
      <c r="B2" s="1" t="s">
        <v>109</v>
      </c>
    </row>
    <row r="3" customFormat="false" ht="15" hidden="false" customHeight="false" outlineLevel="0" collapsed="false">
      <c r="B3" s="2" t="s">
        <v>110</v>
      </c>
    </row>
    <row r="5" customFormat="false" ht="15" hidden="false" customHeight="false" outlineLevel="0" collapsed="false">
      <c r="B5" s="4" t="s">
        <v>111</v>
      </c>
    </row>
    <row r="6" customFormat="false" ht="15" hidden="false" customHeight="false" outlineLevel="0" collapsed="false">
      <c r="B6" s="8" t="s">
        <v>48</v>
      </c>
      <c r="C6" s="25" t="s">
        <v>49</v>
      </c>
      <c r="D6" s="25" t="s">
        <v>50</v>
      </c>
      <c r="E6" s="25" t="s">
        <v>51</v>
      </c>
      <c r="F6" s="25" t="s">
        <v>112</v>
      </c>
    </row>
    <row r="7" customFormat="false" ht="15" hidden="false" customHeight="false" outlineLevel="0" collapsed="false">
      <c r="B7" s="11" t="s">
        <v>113</v>
      </c>
      <c r="C7" s="26" t="n">
        <f aca="false">COUNTIFS(Parts!$P$6:$P$205,"V",Parts!$N$6:$N$205,"A")</f>
        <v>2</v>
      </c>
      <c r="D7" s="26" t="n">
        <f aca="false">COUNTIFS(Parts!$P$6:$P$205,"V",Parts!$N$6:$N$205,"B")</f>
        <v>0</v>
      </c>
      <c r="E7" s="26" t="n">
        <f aca="false">COUNTIFS(Parts!$P$6:$P$205,"V",Parts!$N$6:$N$205,"C")</f>
        <v>0</v>
      </c>
      <c r="F7" s="27" t="n">
        <f aca="false">SUM(C7:E7)</f>
        <v>2</v>
      </c>
    </row>
    <row r="8" customFormat="false" ht="15" hidden="false" customHeight="false" outlineLevel="0" collapsed="false">
      <c r="B8" s="11" t="s">
        <v>114</v>
      </c>
      <c r="C8" s="26" t="n">
        <f aca="false">COUNTIFS(Parts!$P$6:$P$205,"E",Parts!$N$6:$N$205,"A")</f>
        <v>0</v>
      </c>
      <c r="D8" s="26" t="n">
        <f aca="false">COUNTIFS(Parts!$P$6:$P$205,"E",Parts!$N$6:$N$205,"B")</f>
        <v>1</v>
      </c>
      <c r="E8" s="26" t="n">
        <f aca="false">COUNTIFS(Parts!$P$6:$P$205,"E",Parts!$N$6:$N$205,"C")</f>
        <v>1</v>
      </c>
      <c r="F8" s="27" t="n">
        <f aca="false">SUM(C8:E8)</f>
        <v>2</v>
      </c>
    </row>
    <row r="9" customFormat="false" ht="15" hidden="false" customHeight="false" outlineLevel="0" collapsed="false">
      <c r="B9" s="11" t="s">
        <v>115</v>
      </c>
      <c r="C9" s="26" t="n">
        <f aca="false">COUNTIFS(Parts!$P$6:$P$205,"D",Parts!$N$6:$N$205,"A")</f>
        <v>1</v>
      </c>
      <c r="D9" s="26" t="n">
        <f aca="false">COUNTIFS(Parts!$P$6:$P$205,"D",Parts!$N$6:$N$205,"B")</f>
        <v>0</v>
      </c>
      <c r="E9" s="26" t="n">
        <f aca="false">COUNTIFS(Parts!$P$6:$P$205,"D",Parts!$N$6:$N$205,"C")</f>
        <v>1</v>
      </c>
      <c r="F9" s="27" t="n">
        <f aca="false">SUM(C9:E9)</f>
        <v>2</v>
      </c>
    </row>
    <row r="10" customFormat="false" ht="15" hidden="false" customHeight="false" outlineLevel="0" collapsed="false">
      <c r="B10" s="11" t="s">
        <v>112</v>
      </c>
      <c r="C10" s="27" t="n">
        <f aca="false">SUM(C7:C9)</f>
        <v>3</v>
      </c>
      <c r="D10" s="27" t="n">
        <f aca="false">SUM(D7:D9)</f>
        <v>1</v>
      </c>
      <c r="E10" s="27" t="n">
        <f aca="false">SUM(E7:E9)</f>
        <v>2</v>
      </c>
      <c r="F10" s="27" t="n">
        <f aca="false">SUM(F7:F9)</f>
        <v>6</v>
      </c>
    </row>
    <row r="13" customFormat="false" ht="15" hidden="false" customHeight="false" outlineLevel="0" collapsed="false">
      <c r="B13" s="4" t="s">
        <v>116</v>
      </c>
    </row>
    <row r="14" customFormat="false" ht="15" hidden="false" customHeight="false" outlineLevel="0" collapsed="false">
      <c r="B14" s="8" t="s">
        <v>48</v>
      </c>
      <c r="C14" s="25" t="s">
        <v>49</v>
      </c>
      <c r="D14" s="25" t="s">
        <v>50</v>
      </c>
      <c r="E14" s="25" t="s">
        <v>51</v>
      </c>
      <c r="F14" s="25" t="s">
        <v>112</v>
      </c>
    </row>
    <row r="15" customFormat="false" ht="15" hidden="false" customHeight="false" outlineLevel="0" collapsed="false">
      <c r="B15" s="11" t="s">
        <v>113</v>
      </c>
      <c r="C15" s="26" t="n">
        <f aca="false">SUMIFS(Parts!$R$6:$R$205,Parts!$P$6:$P$205,"V",Parts!$N$6:$N$205,"A")</f>
        <v>2120</v>
      </c>
      <c r="D15" s="26" t="n">
        <f aca="false">SUMIFS(Parts!$R$6:$R$205,Parts!$P$6:$P$205,"V",Parts!$N$6:$N$205,"B")</f>
        <v>0</v>
      </c>
      <c r="E15" s="26" t="n">
        <f aca="false">SUMIFS(Parts!$R$6:$R$205,Parts!$P$6:$P$205,"V",Parts!$N$6:$N$205,"C")</f>
        <v>0</v>
      </c>
      <c r="F15" s="27" t="n">
        <f aca="false">SUM(C15:E15)</f>
        <v>2120</v>
      </c>
    </row>
    <row r="16" customFormat="false" ht="15" hidden="false" customHeight="false" outlineLevel="0" collapsed="false">
      <c r="B16" s="11" t="s">
        <v>114</v>
      </c>
      <c r="C16" s="26" t="n">
        <f aca="false">SUMIFS(Parts!$R$6:$R$205,Parts!$P$6:$P$205,"E",Parts!$N$6:$N$205,"A")</f>
        <v>0</v>
      </c>
      <c r="D16" s="26" t="n">
        <f aca="false">SUMIFS(Parts!$R$6:$R$205,Parts!$P$6:$P$205,"E",Parts!$N$6:$N$205,"B")</f>
        <v>420</v>
      </c>
      <c r="E16" s="26" t="n">
        <f aca="false">SUMIFS(Parts!$R$6:$R$205,Parts!$P$6:$P$205,"E",Parts!$N$6:$N$205,"C")</f>
        <v>360</v>
      </c>
      <c r="F16" s="27" t="n">
        <f aca="false">SUM(C16:E16)</f>
        <v>780</v>
      </c>
    </row>
    <row r="17" customFormat="false" ht="15" hidden="false" customHeight="false" outlineLevel="0" collapsed="false">
      <c r="B17" s="11" t="s">
        <v>115</v>
      </c>
      <c r="C17" s="26" t="n">
        <f aca="false">SUMIFS(Parts!$R$6:$R$205,Parts!$P$6:$P$205,"D",Parts!$N$6:$N$205,"A")</f>
        <v>900</v>
      </c>
      <c r="D17" s="26" t="n">
        <f aca="false">SUMIFS(Parts!$R$6:$R$205,Parts!$P$6:$P$205,"D",Parts!$N$6:$N$205,"B")</f>
        <v>0</v>
      </c>
      <c r="E17" s="26" t="n">
        <f aca="false">SUMIFS(Parts!$R$6:$R$205,Parts!$P$6:$P$205,"D",Parts!$N$6:$N$205,"C")</f>
        <v>320</v>
      </c>
      <c r="F17" s="27" t="n">
        <f aca="false">SUM(C17:E17)</f>
        <v>1220</v>
      </c>
    </row>
    <row r="18" customFormat="false" ht="15" hidden="false" customHeight="false" outlineLevel="0" collapsed="false">
      <c r="B18" s="11" t="s">
        <v>112</v>
      </c>
      <c r="C18" s="27" t="n">
        <f aca="false">SUM(C15:C17)</f>
        <v>3020</v>
      </c>
      <c r="D18" s="27" t="n">
        <f aca="false">SUM(D15:D17)</f>
        <v>420</v>
      </c>
      <c r="E18" s="27" t="n">
        <f aca="false">SUM(E15:E17)</f>
        <v>680</v>
      </c>
      <c r="F18" s="27" t="n">
        <f aca="false">SUM(F15:F17)</f>
        <v>4120</v>
      </c>
    </row>
    <row r="21" customFormat="false" ht="15" hidden="false" customHeight="false" outlineLevel="0" collapsed="false">
      <c r="B21" s="4" t="s">
        <v>117</v>
      </c>
    </row>
    <row r="22" customFormat="false" ht="15" hidden="false" customHeight="false" outlineLevel="0" collapsed="false">
      <c r="B22" s="8" t="s">
        <v>118</v>
      </c>
      <c r="C22" s="25" t="s">
        <v>119</v>
      </c>
      <c r="D22" s="25" t="s">
        <v>86</v>
      </c>
    </row>
    <row r="23" customFormat="false" ht="15" hidden="false" customHeight="false" outlineLevel="0" collapsed="false">
      <c r="B23" s="11" t="s">
        <v>120</v>
      </c>
      <c r="C23" s="26" t="n">
        <f aca="false">COUNTIF(Parts!$Q$6:$Q$205,"F")</f>
        <v>4</v>
      </c>
      <c r="D23" s="26" t="n">
        <f aca="false">SUMIFS(Parts!$R$6:$R$205,Parts!$Q$6:$Q$205,"F")</f>
        <v>1960</v>
      </c>
    </row>
    <row r="24" customFormat="false" ht="15" hidden="false" customHeight="false" outlineLevel="0" collapsed="false">
      <c r="B24" s="11" t="s">
        <v>121</v>
      </c>
      <c r="C24" s="26" t="n">
        <f aca="false">COUNTIF(Parts!$Q$6:$Q$205,"S")</f>
        <v>1</v>
      </c>
      <c r="D24" s="26" t="n">
        <f aca="false">SUMIFS(Parts!$R$6:$R$205,Parts!$Q$6:$Q$205,"S")</f>
        <v>360</v>
      </c>
    </row>
    <row r="25" customFormat="false" ht="15" hidden="false" customHeight="false" outlineLevel="0" collapsed="false">
      <c r="B25" s="11" t="s">
        <v>122</v>
      </c>
      <c r="C25" s="26" t="n">
        <f aca="false">COUNTIF(Parts!$Q$6:$Q$205,"N")</f>
        <v>1</v>
      </c>
      <c r="D25" s="26" t="n">
        <f aca="false">SUMIFS(Parts!$R$6:$R$205,Parts!$Q$6:$Q$205,"N")</f>
        <v>1800</v>
      </c>
    </row>
    <row r="27" customFormat="false" ht="15" hidden="false" customHeight="false" outlineLevel="0" collapsed="false">
      <c r="B27" s="11" t="s">
        <v>123</v>
      </c>
      <c r="C27" s="28" t="n">
        <f aca="false">IF(SUM(Parts!$R$6:$R$205)=0,0,D25/SUM(Parts!$R$6:$R$205))</f>
        <v>0.436893203883495</v>
      </c>
    </row>
    <row r="29" customFormat="false" ht="15" hidden="false" customHeight="false" outlineLevel="0" collapsed="false">
      <c r="B29" s="11" t="s">
        <v>124</v>
      </c>
      <c r="C29" s="29" t="n">
        <f aca="false">COUNTIFS(Parts!$P$6:$P$205,"V",Parts!$K$6:$K$205,0)</f>
        <v>0</v>
      </c>
      <c r="D29" s="2" t="s">
        <v>125</v>
      </c>
    </row>
    <row r="31" customFormat="false" ht="15" hidden="false" customHeight="false" outlineLevel="0" collapsed="false">
      <c r="B31" s="3" t="s">
        <v>126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2026-10-08T14:51:03Z</dcterms:created>
  <dc:creator>openpyxl</dc:creator>
  <dc:description/>
  <dc:language>en-US</dc:language>
  <cp:lastModifiedBy/>
  <dcterms:modified xsi:type="dcterms:W3CDTF">2026-10-08T14:51:03Z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